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3"/>
  </bookViews>
  <sheets>
    <sheet name="PLAN" sheetId="1" r:id="rId1"/>
    <sheet name="WYK 19.07" sheetId="2" r:id="rId2"/>
    <sheet name="31.12.2018r" sheetId="3" r:id="rId3"/>
    <sheet name="Plan na 2023 FS" sheetId="4" r:id="rId4"/>
    <sheet name="plan na 2022 org.pozarz." sheetId="5" r:id="rId5"/>
    <sheet name="31.12.2020" sheetId="6" r:id="rId6"/>
  </sheets>
  <definedNames/>
  <calcPr fullCalcOnLoad="1"/>
</workbook>
</file>

<file path=xl/sharedStrings.xml><?xml version="1.0" encoding="utf-8"?>
<sst xmlns="http://schemas.openxmlformats.org/spreadsheetml/2006/main" count="360" uniqueCount="149">
  <si>
    <t>Plan wydatków poszczególnych sołectw Gminy Miasteczko Krajeńskie w ramach funduszu sołeckiego na 2018 r.</t>
  </si>
  <si>
    <t>Dział</t>
  </si>
  <si>
    <t>Rozdział</t>
  </si>
  <si>
    <t>Paragraf</t>
  </si>
  <si>
    <t>Nazwa sołectwa</t>
  </si>
  <si>
    <t>Nazwa zadania - przedsięwzięcia</t>
  </si>
  <si>
    <t xml:space="preserve">Kwota zł </t>
  </si>
  <si>
    <t>Transport i łączność</t>
  </si>
  <si>
    <t>Drogi publiczne gminne</t>
  </si>
  <si>
    <t xml:space="preserve">Zakup usług remontowych </t>
  </si>
  <si>
    <t>Arentowo</t>
  </si>
  <si>
    <t>Remont dróg we wsi Arentowo ( FS Arentowo )</t>
  </si>
  <si>
    <t>Brzostowo</t>
  </si>
  <si>
    <t>Remont dróg we wsi Brzostowo ( FS Brzostowo )</t>
  </si>
  <si>
    <t>Miasteczko Huby</t>
  </si>
  <si>
    <t>Remont dróg we wsi Miasteczko Huby (Kocewo ) ( FS Miasteczko Huby )</t>
  </si>
  <si>
    <t>Wolsko</t>
  </si>
  <si>
    <t>Remont dróg we wsi  Wolsko ( FS Wolsko )</t>
  </si>
  <si>
    <t>Zakup usług pozostałych</t>
  </si>
  <si>
    <t>Grabionna</t>
  </si>
  <si>
    <t>Utrzymanie dróg gminnych ( FS Grabionna )</t>
  </si>
  <si>
    <t xml:space="preserve">Wydatki inwestycyjne jednostek budżetowych </t>
  </si>
  <si>
    <t>Miasteczko Kraj</t>
  </si>
  <si>
    <t>Budowa chodnika przy ul. Konopnickiej ( FS Miasteczko Krajeńskie )</t>
  </si>
  <si>
    <t>Bezpieczeństwo publiczne i ochrona przeciwpożarowa</t>
  </si>
  <si>
    <t>Ochotnicze straże pożarne</t>
  </si>
  <si>
    <t>Grabówno</t>
  </si>
  <si>
    <t>Utwardzenia kostką brukową placu przed remizą strażacką ( FS Grabówno )</t>
  </si>
  <si>
    <t xml:space="preserve">Kultura i ochrona dziedzictwa narodowego </t>
  </si>
  <si>
    <t>Domy i ośrodki kultury, świetlice i kluby</t>
  </si>
  <si>
    <t xml:space="preserve">Zakup materiałów i wyposażenia </t>
  </si>
  <si>
    <t>Doposażenie Domu Kultury ( FS Miasteczko Krajeńskie )</t>
  </si>
  <si>
    <t>Okaliniec</t>
  </si>
  <si>
    <t>Wyposażenie świetlicy wiejskiej (zakup sprzętu AGD, naczyń, szafek oraz garażu) ( FS Okaliniec )</t>
  </si>
  <si>
    <t>Doposażenie świetlicy wiejskiej ( FS Wolsko )</t>
  </si>
  <si>
    <t>Wykonanie ocieplenia świetlicy wiejskiej ( FS Okaliniec )</t>
  </si>
  <si>
    <t>Pozostała działalność</t>
  </si>
  <si>
    <t>Nagrody konkursowe</t>
  </si>
  <si>
    <t>"Dzień rodzinny" (zakup nagród) ( FS Arentowo )</t>
  </si>
  <si>
    <t>Dożynki sołeckie i pożegnanie lata  (FS Okaliniec )</t>
  </si>
  <si>
    <t>Imprezy plenerowe ( FS Brzostowo )</t>
  </si>
  <si>
    <t>Impreza w plenerze dla sołectwa ( FS Arentowo )</t>
  </si>
  <si>
    <t>R A Z E M</t>
  </si>
  <si>
    <t>Ochrona zdrowia</t>
  </si>
  <si>
    <t>Pozostała działóalność</t>
  </si>
  <si>
    <t xml:space="preserve">Śniadanie daje moc </t>
  </si>
  <si>
    <t xml:space="preserve">Dotacje celowe z budżetu jednostki samorządu terytorialnego, udzielone w trybie art. 221 ustawy, na finansowanie lub dofinansowanie zadań zleconych do realizacji organizacjom prowadzącym działalność pożytku publicznego </t>
  </si>
  <si>
    <t>Kultura fizyczna</t>
  </si>
  <si>
    <t xml:space="preserve">Zadania w zakresie kultury fizycznej </t>
  </si>
  <si>
    <t>Dotacja celowa z budżetu na finansowanie lub dofinansowanie zadań zleconych do realizacji stowarzyszeniom</t>
  </si>
  <si>
    <t xml:space="preserve">Zał. Nr 8 do informacji o przebiegu wykonania budżetu Gminy Miasteczko Krajeńskie za I półrocze 2018r.  </t>
  </si>
  <si>
    <t>Wydatki poszczególnych sołectw Gminy Miasteczko Krajeńskie w ramach funduszu sołeckiego na 30.06.2018 r.</t>
  </si>
  <si>
    <t>poz</t>
  </si>
  <si>
    <t>WYKONANIE</t>
  </si>
  <si>
    <t>%</t>
  </si>
  <si>
    <t xml:space="preserve">Miasteczko Kraj. </t>
  </si>
  <si>
    <t>Pogłębienie rowów oraz budowa muru oporowego przy ul. Kościuszki</t>
  </si>
  <si>
    <t>Wydatki na zakupy inwestycyjne jednostek budżetowych</t>
  </si>
  <si>
    <t>Miasteczko Kraj.</t>
  </si>
  <si>
    <t>Zakup wyposażenia do ciągnika rolniczego dla sołectwa Brzostowo</t>
  </si>
  <si>
    <t>Miasteczko-Huby</t>
  </si>
  <si>
    <t>Przygotowanie dokumentacji na drogę gminną Grabionna-Grabówno</t>
  </si>
  <si>
    <t xml:space="preserve">Utwardzenie i udrożnienie przepustu przy ul. Konopnickiej </t>
  </si>
  <si>
    <t>Wyposażenie i umundurowanie dla OSP</t>
  </si>
  <si>
    <t xml:space="preserve">Grabówno </t>
  </si>
  <si>
    <t>Wyposażenie dla OSP</t>
  </si>
  <si>
    <t>Napęd elektryczny do bramy OSP</t>
  </si>
  <si>
    <t>Promocja jednostek samorządu terytorialnego</t>
  </si>
  <si>
    <t>Zakup usłu pozostałych</t>
  </si>
  <si>
    <t xml:space="preserve">Środki na okoliczność zorganizowania obchodów przywrócenia praw miejskich </t>
  </si>
  <si>
    <t>Gospodarka komunalna i ochrona środowiska</t>
  </si>
  <si>
    <t xml:space="preserve">Zakup materiałów, paliwa, środków ochrony roślin do bieżącego utrzymania zieleni </t>
  </si>
  <si>
    <t>Kultura i ochrona dziedzictwa narodowego</t>
  </si>
  <si>
    <t>Zakup materiałów do odnowy altany</t>
  </si>
  <si>
    <t>Zakup kostki polbruk i materiałów do budowy placu przed salą</t>
  </si>
  <si>
    <t xml:space="preserve">Wyposażenie kuchni świetlicy wiejskiej </t>
  </si>
  <si>
    <t>Zakup materiałów na ogrodzenie i wyposażenie placu zabaw na Świetlicy pod Chmurką</t>
  </si>
  <si>
    <t xml:space="preserve">Opracowanie dokumentacji "Przebudowa budynku remizy oraz Sali wiejskiej </t>
  </si>
  <si>
    <t>Impreza integracyjna (zakup nagród)</t>
  </si>
  <si>
    <t>Dożynki 2023</t>
  </si>
  <si>
    <t>Zakup materiałów do wieńca dożynkowego</t>
  </si>
  <si>
    <t>Naprawa placu zabaw  - zakup farb, materiałów</t>
  </si>
  <si>
    <t>Wyposażenie placu zabaw</t>
  </si>
  <si>
    <t>Zakup materiałów na impreę integracyjną</t>
  </si>
  <si>
    <t>Budowa placu zabaw na Starym Brzostowie w okolicach oczyszczalni</t>
  </si>
  <si>
    <t>Zakup środków żywności</t>
  </si>
  <si>
    <t>Spotkanie integracyjne mieszkańców (zakup art. spożywczych)</t>
  </si>
  <si>
    <t>Zakup artykułów spożywczych</t>
  </si>
  <si>
    <t>Organizacja imprez okolicznościowych</t>
  </si>
  <si>
    <t>Zakup oprawy muzycznej (promocja sołectwa, aktywne spędzenie czasu)</t>
  </si>
  <si>
    <t>Impreza integracyjna - zakup usług</t>
  </si>
  <si>
    <t xml:space="preserve">Spotkanie integracyjne mieszkańców  (usługi animatora) </t>
  </si>
  <si>
    <t>Remont i modernizacja zaplecza sportowego LZS Noteć</t>
  </si>
  <si>
    <t>Różne rozliczenia</t>
  </si>
  <si>
    <t>Rezerwy ogólne i celowe</t>
  </si>
  <si>
    <t>Wydatki biżące</t>
  </si>
  <si>
    <t>Dotacje celowe na dof.zadań</t>
  </si>
  <si>
    <t>Celem programu jest realizacja przez Gminę Miasteczko Krajeńskie zadań publicznych we współpracy z organizacjami pozarządowymi w zakresie lepszego rozpoznawania i zaspokajania potrzeb społecznych mieszkańców Gminy Miasteczko Krajeńskie w sposób skuteczny i efektywny.</t>
  </si>
  <si>
    <t xml:space="preserve">Zał. Nr ... do wykonania budżetu Gminy Miasteczko Krajeńskie na dzień 31-12-2020r.  </t>
  </si>
  <si>
    <t>Wydatki poszczególnych sołectw Gminy Miasteczko Krajeńskie w ramach funduszu sołeckiego na dzień 31-12-2020 r.</t>
  </si>
  <si>
    <t>Zakup materiałów i wysposażenia</t>
  </si>
  <si>
    <t>Zakup płyt betonowych (droga obok p.Ciepłuch)</t>
  </si>
  <si>
    <t>Utrzymanie dróg gminnych</t>
  </si>
  <si>
    <t xml:space="preserve">Remont dróg gminnych </t>
  </si>
  <si>
    <t>Kontynuacja budowy chodnika przy drodze Brukowej</t>
  </si>
  <si>
    <t xml:space="preserve">Gospodarka komunalna i ochrona środowiska </t>
  </si>
  <si>
    <t>Oświetlenie ulic, placów i dróg</t>
  </si>
  <si>
    <t xml:space="preserve">Arentowo </t>
  </si>
  <si>
    <t xml:space="preserve">Zakup lampy hubrydowej obok p.Starkowskich, Graczkowskich </t>
  </si>
  <si>
    <t>Zakup umundurowania bojowego dla strażaków</t>
  </si>
  <si>
    <t>Zakup wysposażenia dla Gminnego Domu Kultury</t>
  </si>
  <si>
    <t>Zakup wyposażenia świetlicy (chłodziarki lub zmywarko-wyparzarki)</t>
  </si>
  <si>
    <t>Remont świetlicy wiejskiej-uworzenie podwieszanego sufitu, który zapewni lerpsze docieplenie budynku oraz jego wygłuszenie</t>
  </si>
  <si>
    <t>Zakup materiałów potrzebnych do montażu garażu wraz z wydzieleniem zaplecza socjalnego</t>
  </si>
  <si>
    <t>Naprawa ogrodzenia przy świetlicy wiejskiej</t>
  </si>
  <si>
    <t xml:space="preserve">Zakup garażu </t>
  </si>
  <si>
    <t>Imprezy integracyjne (zakup nagród)</t>
  </si>
  <si>
    <t>Impreza rodzinna dla sołectwa Arentowo- zakup nagród</t>
  </si>
  <si>
    <t>Organizacja dożynek we wsi Okaliniec (zakup nagród)</t>
  </si>
  <si>
    <t>Festyn-zakup nagród</t>
  </si>
  <si>
    <t>Zakup stroi ludowych ???</t>
  </si>
  <si>
    <t>Festyn- zakup żywności</t>
  </si>
  <si>
    <t>Impreza rodzinna dla sołectwa Arentowo- zakup żywności</t>
  </si>
  <si>
    <t>Organizacja imprezy dla dzieci</t>
  </si>
  <si>
    <t>Obiekty sportowe</t>
  </si>
  <si>
    <t>Zakup bramek do piłki nożnej i innych urządzeń</t>
  </si>
  <si>
    <t>Wykonanie wiaty od strony boiska sportowego</t>
  </si>
  <si>
    <t>Wykonanie dokumentacji na boisko sportowe</t>
  </si>
  <si>
    <t>Projekt -zagosp.terenu rekreacyjno-sportowego na boisku sportowym</t>
  </si>
  <si>
    <t>Projekt (budowa altanki, naprawa płotu przy boisku, budowa chodnika w kierunku Brzostowa Starego) w związku z przystąpieniem do programu Wielkopolska Odnowa Wsi</t>
  </si>
  <si>
    <t>Planu wydatków zadań publicznych we współpracy z organizacjami pozarządowymi na 2023 r.</t>
  </si>
  <si>
    <t xml:space="preserve">Uchwały Nr XV/82/2012 Rady Gminy Miasteczko Krajeńskie z dnia 22 lutego 2012 r.,
w sprawie określenia szczegółowego sposobu konsultowania z organizacjami pozarządowymi
oraz podmiotami wymienionymi w art. 3 ust. 3 ustawy z dnia 24 kwietnia 2003 r.,
o działalności pożytku publicznego i o wolontariacie w dziedzinach dotyczących działalności
statutowej tych organizacjina podstawie </t>
  </si>
  <si>
    <t>Rolnictwo i łowiectwo, Melioracje wodne</t>
  </si>
  <si>
    <t>Usługi remontowe (chodnik)</t>
  </si>
  <si>
    <t xml:space="preserve">Usługi remontowe (chodnik) </t>
  </si>
  <si>
    <t xml:space="preserve">Usługi remontowe </t>
  </si>
  <si>
    <t>Administracja Publiczna</t>
  </si>
  <si>
    <t>Zakup usług  pozostałych</t>
  </si>
  <si>
    <t>Wydatki inwestycyjne</t>
  </si>
  <si>
    <t>Zakup hustawki dla dzieci na plac zabaw</t>
  </si>
  <si>
    <t xml:space="preserve">Organizacja Dnia Dziecka – wynajęcie animatorów zabaw </t>
  </si>
  <si>
    <t xml:space="preserve">                                                                                                                      Załącznik Nr 8 do Uchwały Nr.....….Rady Gminy Miasteczko Krajeńskie z dnia…...........</t>
  </si>
  <si>
    <t>Ochotnicze straże Pożarne</t>
  </si>
  <si>
    <t>Zakup materiałów na budowę altany</t>
  </si>
  <si>
    <t>Utrzymanie zieleni w gminach</t>
  </si>
  <si>
    <t>010</t>
  </si>
  <si>
    <t>01008</t>
  </si>
  <si>
    <t>Projekt planu wydatków poszczególnych sołectw Gminy Miasteczko Krajeńskie w ramach funduszu sołeckiego na 2023 rok</t>
  </si>
  <si>
    <t>Melioracje wodne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</si>
</sst>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_ ;\-#,##0.00\ "/>
    <numFmt numFmtId="168" formatCode="0.00;[Red]0.00"/>
    <numFmt numFmtId="169" formatCode="_-* #,##0.00\ _z_ł_-;\-* #,##0.00\ _z_ł_-;_-* \-??\ _z_ł_-;_-@_-"/>
    <numFmt numFmtId="170" formatCode="_-* #,##0.00\ [$zł-415]_-;\-* #,##0.00\ [$zł-415]_-;_-* &quot;-&quot;??\ [$zł-415]_-;_-@_-"/>
    <numFmt numFmtId="171" formatCode="[$-415]dddd\,\ d\ mmmm\ yyyy"/>
  </numFmts>
  <fonts count="77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name val="Czcionka tekstu podstawowego"/>
      <family val="0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i/>
      <sz val="9"/>
      <name val="Arial"/>
      <family val="2"/>
    </font>
    <font>
      <b/>
      <sz val="8"/>
      <color indexed="10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sz val="12"/>
      <color indexed="10"/>
      <name val="Times New Roman"/>
      <family val="1"/>
    </font>
    <font>
      <sz val="8"/>
      <color indexed="4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9" fillId="27" borderId="1" applyNumberFormat="0" applyAlignment="0" applyProtection="0"/>
    <xf numFmtId="9" fontId="0" fillId="0" borderId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74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2" fillId="0" borderId="0" xfId="51" applyFont="1">
      <alignment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center" vertical="center" wrapText="1"/>
      <protection/>
    </xf>
    <xf numFmtId="0" fontId="5" fillId="0" borderId="12" xfId="51" applyFont="1" applyFill="1" applyBorder="1" applyAlignment="1">
      <alignment horizontal="center" vertical="center" wrapText="1"/>
      <protection/>
    </xf>
    <xf numFmtId="0" fontId="7" fillId="0" borderId="13" xfId="51" applyFont="1" applyFill="1" applyBorder="1" applyAlignment="1">
      <alignment horizontal="left" vertical="center" wrapText="1"/>
      <protection/>
    </xf>
    <xf numFmtId="167" fontId="8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51" applyFont="1" applyFill="1" applyBorder="1" applyAlignment="1">
      <alignment horizontal="center"/>
      <protection/>
    </xf>
    <xf numFmtId="0" fontId="4" fillId="0" borderId="16" xfId="51" applyFont="1" applyFill="1" applyBorder="1" applyAlignment="1">
      <alignment horizontal="center" vertical="center" wrapText="1"/>
      <protection/>
    </xf>
    <xf numFmtId="0" fontId="4" fillId="0" borderId="17" xfId="51" applyFont="1" applyFill="1" applyBorder="1" applyAlignment="1">
      <alignment horizontal="center" vertical="center" wrapText="1"/>
      <protection/>
    </xf>
    <xf numFmtId="0" fontId="9" fillId="0" borderId="16" xfId="51" applyFont="1" applyFill="1" applyBorder="1" applyAlignment="1">
      <alignment horizontal="left" vertical="center" wrapText="1"/>
      <protection/>
    </xf>
    <xf numFmtId="167" fontId="10" fillId="0" borderId="18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0" fontId="3" fillId="0" borderId="16" xfId="51" applyFont="1" applyFill="1" applyBorder="1" applyAlignment="1">
      <alignment horizontal="center" vertical="center" wrapText="1"/>
      <protection/>
    </xf>
    <xf numFmtId="0" fontId="2" fillId="0" borderId="16" xfId="51" applyFont="1" applyFill="1" applyBorder="1" applyAlignment="1">
      <alignment horizontal="center" vertical="center" wrapText="1"/>
      <protection/>
    </xf>
    <xf numFmtId="0" fontId="2" fillId="0" borderId="17" xfId="51" applyFont="1" applyFill="1" applyBorder="1" applyAlignment="1">
      <alignment horizontal="center" vertical="center" wrapText="1"/>
      <protection/>
    </xf>
    <xf numFmtId="0" fontId="11" fillId="0" borderId="16" xfId="51" applyFont="1" applyFill="1" applyBorder="1" applyAlignment="1">
      <alignment horizontal="left" vertical="center" wrapText="1"/>
      <protection/>
    </xf>
    <xf numFmtId="167" fontId="11" fillId="0" borderId="19" xfId="60" applyNumberFormat="1" applyFont="1" applyFill="1" applyBorder="1" applyAlignment="1" applyProtection="1">
      <alignment horizontal="right" vertical="center" wrapText="1"/>
      <protection/>
    </xf>
    <xf numFmtId="0" fontId="2" fillId="0" borderId="11" xfId="5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center"/>
      <protection/>
    </xf>
    <xf numFmtId="0" fontId="4" fillId="0" borderId="18" xfId="51" applyFont="1" applyFill="1" applyBorder="1" applyAlignment="1">
      <alignment horizontal="center" vertical="center" wrapText="1"/>
      <protection/>
    </xf>
    <xf numFmtId="0" fontId="2" fillId="0" borderId="17" xfId="51" applyFont="1" applyFill="1" applyBorder="1" applyAlignment="1">
      <alignment wrapText="1"/>
      <protection/>
    </xf>
    <xf numFmtId="167" fontId="0" fillId="0" borderId="18" xfId="60" applyNumberFormat="1" applyFont="1" applyFill="1" applyBorder="1" applyAlignment="1" applyProtection="1">
      <alignment horizontal="right" vertical="center" wrapText="1"/>
      <protection/>
    </xf>
    <xf numFmtId="0" fontId="2" fillId="0" borderId="20" xfId="51" applyFont="1" applyFill="1" applyBorder="1" applyAlignment="1">
      <alignment horizontal="center"/>
      <protection/>
    </xf>
    <xf numFmtId="0" fontId="2" fillId="0" borderId="13" xfId="51" applyFont="1" applyFill="1" applyBorder="1" applyAlignment="1">
      <alignment horizontal="center" vertical="center" wrapText="1"/>
      <protection/>
    </xf>
    <xf numFmtId="0" fontId="2" fillId="0" borderId="21" xfId="51" applyFont="1" applyFill="1" applyBorder="1" applyAlignment="1">
      <alignment horizontal="center" vertical="center" wrapText="1"/>
      <protection/>
    </xf>
    <xf numFmtId="0" fontId="4" fillId="0" borderId="18" xfId="51" applyFont="1" applyFill="1" applyBorder="1" applyAlignment="1">
      <alignment horizontal="center"/>
      <protection/>
    </xf>
    <xf numFmtId="0" fontId="2" fillId="0" borderId="16" xfId="0" applyFont="1" applyFill="1" applyBorder="1" applyAlignment="1">
      <alignment/>
    </xf>
    <xf numFmtId="167" fontId="0" fillId="0" borderId="18" xfId="60" applyNumberFormat="1" applyFont="1" applyFill="1" applyBorder="1" applyAlignment="1" applyProtection="1">
      <alignment horizontal="right"/>
      <protection/>
    </xf>
    <xf numFmtId="0" fontId="4" fillId="0" borderId="18" xfId="51" applyFont="1" applyFill="1" applyBorder="1" applyAlignment="1">
      <alignment horizontal="center" wrapText="1"/>
      <protection/>
    </xf>
    <xf numFmtId="0" fontId="4" fillId="0" borderId="21" xfId="51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167" fontId="0" fillId="0" borderId="10" xfId="60" applyNumberFormat="1" applyFont="1" applyFill="1" applyBorder="1" applyAlignment="1" applyProtection="1">
      <alignment horizontal="right"/>
      <protection/>
    </xf>
    <xf numFmtId="0" fontId="2" fillId="0" borderId="15" xfId="51" applyFont="1" applyFill="1" applyBorder="1" applyAlignment="1">
      <alignment horizontal="center"/>
      <protection/>
    </xf>
    <xf numFmtId="0" fontId="2" fillId="0" borderId="16" xfId="0" applyFont="1" applyFill="1" applyBorder="1" applyAlignment="1">
      <alignment horizontal="center"/>
    </xf>
    <xf numFmtId="0" fontId="4" fillId="0" borderId="17" xfId="51" applyFont="1" applyFill="1" applyBorder="1" applyAlignment="1">
      <alignment horizontal="center"/>
      <protection/>
    </xf>
    <xf numFmtId="0" fontId="12" fillId="0" borderId="17" xfId="51" applyFont="1" applyFill="1" applyBorder="1" applyAlignment="1">
      <alignment horizontal="left"/>
      <protection/>
    </xf>
    <xf numFmtId="167" fontId="11" fillId="0" borderId="18" xfId="6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22" xfId="51" applyFont="1" applyFill="1" applyBorder="1" applyAlignment="1">
      <alignment horizontal="center" vertical="center"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11" fillId="0" borderId="17" xfId="51" applyFont="1" applyFill="1" applyBorder="1" applyAlignment="1">
      <alignment horizontal="left" vertical="center" wrapText="1"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center" vertical="center" wrapText="1"/>
      <protection/>
    </xf>
    <xf numFmtId="0" fontId="2" fillId="0" borderId="12" xfId="51" applyFont="1" applyFill="1" applyBorder="1" applyAlignment="1">
      <alignment horizontal="center" vertical="center" wrapText="1"/>
      <protection/>
    </xf>
    <xf numFmtId="0" fontId="3" fillId="0" borderId="18" xfId="51" applyFont="1" applyFill="1" applyBorder="1" applyAlignment="1">
      <alignment horizontal="center" vertical="center" wrapText="1"/>
      <protection/>
    </xf>
    <xf numFmtId="0" fontId="2" fillId="0" borderId="18" xfId="51" applyFont="1" applyFill="1" applyBorder="1" applyAlignment="1">
      <alignment horizontal="left" vertical="center" wrapText="1"/>
      <protection/>
    </xf>
    <xf numFmtId="167" fontId="0" fillId="0" borderId="0" xfId="0" applyNumberFormat="1" applyAlignment="1">
      <alignment/>
    </xf>
    <xf numFmtId="0" fontId="5" fillId="0" borderId="23" xfId="51" applyFont="1" applyFill="1" applyBorder="1" applyAlignment="1">
      <alignment horizontal="center" vertical="center"/>
      <protection/>
    </xf>
    <xf numFmtId="0" fontId="5" fillId="0" borderId="24" xfId="51" applyFont="1" applyFill="1" applyBorder="1" applyAlignment="1">
      <alignment horizontal="center" vertical="center" wrapText="1"/>
      <protection/>
    </xf>
    <xf numFmtId="0" fontId="5" fillId="0" borderId="22" xfId="51" applyFont="1" applyFill="1" applyBorder="1" applyAlignment="1">
      <alignment horizontal="center" vertical="center" wrapText="1"/>
      <protection/>
    </xf>
    <xf numFmtId="0" fontId="7" fillId="0" borderId="17" xfId="51" applyFont="1" applyFill="1" applyBorder="1" applyAlignment="1">
      <alignment horizontal="left" vertical="center" wrapText="1"/>
      <protection/>
    </xf>
    <xf numFmtId="167" fontId="8" fillId="0" borderId="18" xfId="60" applyNumberFormat="1" applyFont="1" applyFill="1" applyBorder="1" applyAlignment="1" applyProtection="1">
      <alignment horizontal="right" vertical="center" wrapText="1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9" fillId="0" borderId="17" xfId="51" applyFont="1" applyFill="1" applyBorder="1" applyAlignment="1">
      <alignment horizontal="left" vertical="center" wrapText="1"/>
      <protection/>
    </xf>
    <xf numFmtId="0" fontId="2" fillId="0" borderId="20" xfId="51" applyFont="1" applyFill="1" applyBorder="1" applyAlignment="1">
      <alignment horizontal="center" vertical="center"/>
      <protection/>
    </xf>
    <xf numFmtId="0" fontId="2" fillId="0" borderId="11" xfId="51" applyFont="1" applyFill="1" applyBorder="1" applyAlignment="1">
      <alignment horizontal="center" vertical="center"/>
      <protection/>
    </xf>
    <xf numFmtId="0" fontId="2" fillId="0" borderId="17" xfId="51" applyFont="1" applyFill="1" applyBorder="1" applyAlignment="1">
      <alignment horizontal="left" wrapText="1"/>
      <protection/>
    </xf>
    <xf numFmtId="0" fontId="9" fillId="0" borderId="17" xfId="51" applyFont="1" applyFill="1" applyBorder="1" applyAlignment="1">
      <alignment horizontal="left" vertical="top" wrapText="1"/>
      <protection/>
    </xf>
    <xf numFmtId="0" fontId="4" fillId="0" borderId="21" xfId="51" applyFont="1" applyFill="1" applyBorder="1" applyAlignment="1">
      <alignment horizontal="center" vertical="center" wrapText="1"/>
      <protection/>
    </xf>
    <xf numFmtId="0" fontId="2" fillId="0" borderId="18" xfId="51" applyFont="1" applyFill="1" applyBorder="1" applyAlignment="1">
      <alignment wrapText="1"/>
      <protection/>
    </xf>
    <xf numFmtId="167" fontId="0" fillId="0" borderId="17" xfId="60" applyNumberFormat="1" applyFont="1" applyFill="1" applyBorder="1" applyAlignment="1" applyProtection="1">
      <alignment horizontal="right" vertical="center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4" fillId="0" borderId="23" xfId="51" applyFont="1" applyFill="1" applyBorder="1" applyAlignment="1">
      <alignment horizontal="center" vertical="center"/>
      <protection/>
    </xf>
    <xf numFmtId="0" fontId="4" fillId="0" borderId="24" xfId="51" applyFont="1" applyFill="1" applyBorder="1" applyAlignment="1">
      <alignment horizontal="center" vertical="center" wrapText="1"/>
      <protection/>
    </xf>
    <xf numFmtId="0" fontId="11" fillId="0" borderId="17" xfId="51" applyFont="1" applyFill="1" applyBorder="1" applyAlignment="1">
      <alignment horizontal="left" vertical="top" wrapText="1"/>
      <protection/>
    </xf>
    <xf numFmtId="0" fontId="4" fillId="0" borderId="11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2" fillId="0" borderId="18" xfId="52" applyFont="1" applyFill="1" applyBorder="1" applyAlignment="1">
      <alignment horizontal="justify" vertical="top" wrapText="1"/>
      <protection/>
    </xf>
    <xf numFmtId="0" fontId="2" fillId="0" borderId="15" xfId="51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center"/>
    </xf>
    <xf numFmtId="0" fontId="11" fillId="0" borderId="17" xfId="52" applyFont="1" applyFill="1" applyBorder="1" applyAlignment="1">
      <alignment horizontal="justify" vertical="top" wrapText="1"/>
      <protection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2" fillId="0" borderId="17" xfId="51" applyFont="1" applyFill="1" applyBorder="1" applyAlignment="1">
      <alignment horizontal="left" vertical="top" wrapText="1"/>
      <protection/>
    </xf>
    <xf numFmtId="0" fontId="4" fillId="0" borderId="20" xfId="51" applyFont="1" applyFill="1" applyBorder="1" applyAlignment="1">
      <alignment horizontal="center" vertical="center"/>
      <protection/>
    </xf>
    <xf numFmtId="0" fontId="4" fillId="0" borderId="13" xfId="5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7" fontId="0" fillId="0" borderId="0" xfId="0" applyNumberFormat="1" applyFont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168" fontId="8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168" fontId="9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8" fontId="0" fillId="0" borderId="1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168" fontId="0" fillId="0" borderId="2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168" fontId="8" fillId="0" borderId="1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9" fillId="0" borderId="18" xfId="51" applyFont="1" applyFill="1" applyBorder="1" applyAlignment="1">
      <alignment horizontal="center" vertical="center" wrapText="1"/>
      <protection/>
    </xf>
    <xf numFmtId="0" fontId="9" fillId="0" borderId="16" xfId="51" applyFont="1" applyFill="1" applyBorder="1" applyAlignment="1">
      <alignment horizontal="center" vertical="center" wrapText="1"/>
      <protection/>
    </xf>
    <xf numFmtId="0" fontId="15" fillId="0" borderId="10" xfId="51" applyFont="1" applyFill="1" applyBorder="1" applyAlignment="1">
      <alignment horizontal="center" vertical="center" wrapText="1"/>
      <protection/>
    </xf>
    <xf numFmtId="0" fontId="16" fillId="0" borderId="11" xfId="51" applyFont="1" applyFill="1" applyBorder="1" applyAlignment="1">
      <alignment horizontal="center" vertical="center" wrapText="1"/>
      <protection/>
    </xf>
    <xf numFmtId="0" fontId="16" fillId="0" borderId="0" xfId="51" applyFont="1" applyFill="1" applyBorder="1" applyAlignment="1">
      <alignment horizontal="center" vertical="center" wrapText="1"/>
      <protection/>
    </xf>
    <xf numFmtId="0" fontId="15" fillId="0" borderId="12" xfId="51" applyFont="1" applyFill="1" applyBorder="1" applyAlignment="1">
      <alignment horizontal="center" vertical="center" wrapText="1"/>
      <protection/>
    </xf>
    <xf numFmtId="0" fontId="15" fillId="0" borderId="13" xfId="51" applyFont="1" applyFill="1" applyBorder="1" applyAlignment="1">
      <alignment horizontal="left" vertical="center" wrapText="1"/>
      <protection/>
    </xf>
    <xf numFmtId="167" fontId="17" fillId="0" borderId="19" xfId="60" applyNumberFormat="1" applyFont="1" applyFill="1" applyBorder="1" applyAlignment="1" applyProtection="1">
      <alignment horizontal="center" vertical="center" wrapText="1"/>
      <protection/>
    </xf>
    <xf numFmtId="167" fontId="9" fillId="0" borderId="19" xfId="60" applyNumberFormat="1" applyFont="1" applyFill="1" applyBorder="1" applyAlignment="1" applyProtection="1">
      <alignment horizontal="center" vertical="center" wrapText="1"/>
      <protection/>
    </xf>
    <xf numFmtId="2" fontId="9" fillId="0" borderId="19" xfId="0" applyNumberFormat="1" applyFont="1" applyFill="1" applyBorder="1" applyAlignment="1">
      <alignment horizontal="center" vertical="center"/>
    </xf>
    <xf numFmtId="0" fontId="13" fillId="0" borderId="15" xfId="51" applyFont="1" applyFill="1" applyBorder="1" applyAlignment="1">
      <alignment horizontal="center"/>
      <protection/>
    </xf>
    <xf numFmtId="0" fontId="9" fillId="0" borderId="17" xfId="51" applyFont="1" applyFill="1" applyBorder="1" applyAlignment="1">
      <alignment horizontal="center" vertical="center" wrapText="1"/>
      <protection/>
    </xf>
    <xf numFmtId="167" fontId="10" fillId="0" borderId="18" xfId="60" applyNumberFormat="1" applyFont="1" applyFill="1" applyBorder="1" applyAlignment="1" applyProtection="1">
      <alignment horizontal="center" vertical="center" wrapText="1"/>
      <protection/>
    </xf>
    <xf numFmtId="167" fontId="13" fillId="0" borderId="18" xfId="60" applyNumberFormat="1" applyFont="1" applyFill="1" applyBorder="1" applyAlignment="1" applyProtection="1">
      <alignment horizontal="center" vertical="center" wrapText="1"/>
      <protection/>
    </xf>
    <xf numFmtId="0" fontId="13" fillId="0" borderId="15" xfId="51" applyFont="1" applyFill="1" applyBorder="1" applyAlignment="1">
      <alignment horizontal="center" vertical="center" wrapText="1"/>
      <protection/>
    </xf>
    <xf numFmtId="0" fontId="13" fillId="0" borderId="16" xfId="51" applyFont="1" applyFill="1" applyBorder="1" applyAlignment="1">
      <alignment horizontal="center" vertical="center" wrapText="1"/>
      <protection/>
    </xf>
    <xf numFmtId="0" fontId="0" fillId="0" borderId="11" xfId="51" applyFont="1" applyFill="1" applyBorder="1" applyAlignment="1">
      <alignment horizontal="center"/>
      <protection/>
    </xf>
    <xf numFmtId="0" fontId="9" fillId="0" borderId="0" xfId="51" applyFont="1" applyFill="1" applyBorder="1" applyAlignment="1">
      <alignment horizontal="center"/>
      <protection/>
    </xf>
    <xf numFmtId="0" fontId="0" fillId="0" borderId="17" xfId="51" applyFont="1" applyFill="1" applyBorder="1" applyAlignment="1">
      <alignment wrapText="1"/>
      <protection/>
    </xf>
    <xf numFmtId="167" fontId="0" fillId="0" borderId="18" xfId="60" applyNumberFormat="1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>
      <alignment horizontal="center" vertical="center"/>
    </xf>
    <xf numFmtId="0" fontId="0" fillId="0" borderId="20" xfId="51" applyFont="1" applyFill="1" applyBorder="1" applyAlignment="1">
      <alignment horizontal="center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21" xfId="51" applyFont="1" applyFill="1" applyBorder="1" applyAlignment="1">
      <alignment horizontal="center" vertical="center" wrapText="1"/>
      <protection/>
    </xf>
    <xf numFmtId="0" fontId="9" fillId="0" borderId="18" xfId="5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/>
    </xf>
    <xf numFmtId="167" fontId="0" fillId="0" borderId="18" xfId="60" applyNumberFormat="1" applyFont="1" applyFill="1" applyBorder="1" applyAlignment="1" applyProtection="1">
      <alignment horizontal="center" vertical="center"/>
      <protection/>
    </xf>
    <xf numFmtId="167" fontId="9" fillId="0" borderId="18" xfId="60" applyNumberFormat="1" applyFont="1" applyFill="1" applyBorder="1" applyAlignment="1" applyProtection="1">
      <alignment horizontal="center" vertical="center" wrapText="1"/>
      <protection/>
    </xf>
    <xf numFmtId="2" fontId="9" fillId="0" borderId="22" xfId="0" applyNumberFormat="1" applyFont="1" applyFill="1" applyBorder="1" applyAlignment="1">
      <alignment horizontal="center" vertical="center"/>
    </xf>
    <xf numFmtId="0" fontId="9" fillId="0" borderId="18" xfId="51" applyFont="1" applyFill="1" applyBorder="1" applyAlignment="1">
      <alignment horizontal="center" wrapText="1"/>
      <protection/>
    </xf>
    <xf numFmtId="0" fontId="0" fillId="0" borderId="16" xfId="0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 vertical="center"/>
    </xf>
    <xf numFmtId="0" fontId="0" fillId="0" borderId="17" xfId="51" applyFont="1" applyFill="1" applyBorder="1" applyAlignment="1">
      <alignment horizontal="center" vertical="center" wrapText="1"/>
      <protection/>
    </xf>
    <xf numFmtId="0" fontId="9" fillId="0" borderId="21" xfId="51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167" fontId="0" fillId="0" borderId="10" xfId="60" applyNumberFormat="1" applyFont="1" applyFill="1" applyBorder="1" applyAlignment="1" applyProtection="1">
      <alignment horizontal="center" vertical="center"/>
      <protection/>
    </xf>
    <xf numFmtId="2" fontId="0" fillId="0" borderId="21" xfId="0" applyNumberFormat="1" applyFont="1" applyFill="1" applyBorder="1" applyAlignment="1">
      <alignment horizontal="center" vertical="center"/>
    </xf>
    <xf numFmtId="0" fontId="0" fillId="0" borderId="15" xfId="5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9" fillId="0" borderId="17" xfId="51" applyFont="1" applyFill="1" applyBorder="1" applyAlignment="1">
      <alignment horizontal="center"/>
      <protection/>
    </xf>
    <xf numFmtId="0" fontId="9" fillId="0" borderId="17" xfId="51" applyFont="1" applyFill="1" applyBorder="1" applyAlignment="1">
      <alignment horizontal="left"/>
      <protection/>
    </xf>
    <xf numFmtId="167" fontId="9" fillId="0" borderId="18" xfId="60" applyNumberFormat="1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22" xfId="51" applyFont="1" applyFill="1" applyBorder="1" applyAlignment="1">
      <alignment horizontal="center" vertical="center" wrapText="1"/>
      <protection/>
    </xf>
    <xf numFmtId="0" fontId="0" fillId="0" borderId="18" xfId="51" applyFont="1" applyFill="1" applyBorder="1" applyAlignment="1">
      <alignment horizontal="left" wrapText="1"/>
      <protection/>
    </xf>
    <xf numFmtId="0" fontId="0" fillId="0" borderId="16" xfId="51" applyFont="1" applyFill="1" applyBorder="1" applyAlignment="1">
      <alignment horizontal="center" vertical="center" wrapText="1"/>
      <protection/>
    </xf>
    <xf numFmtId="0" fontId="13" fillId="0" borderId="11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13" fillId="0" borderId="18" xfId="51" applyFont="1" applyFill="1" applyBorder="1" applyAlignment="1">
      <alignment horizontal="center" vertical="center" wrapText="1"/>
      <protection/>
    </xf>
    <xf numFmtId="0" fontId="0" fillId="0" borderId="18" xfId="51" applyFont="1" applyFill="1" applyBorder="1" applyAlignment="1">
      <alignment horizontal="left" vertical="center" wrapText="1"/>
      <protection/>
    </xf>
    <xf numFmtId="0" fontId="15" fillId="0" borderId="23" xfId="51" applyFont="1" applyFill="1" applyBorder="1" applyAlignment="1">
      <alignment horizontal="center" vertical="center"/>
      <protection/>
    </xf>
    <xf numFmtId="0" fontId="15" fillId="0" borderId="24" xfId="51" applyFont="1" applyFill="1" applyBorder="1" applyAlignment="1">
      <alignment horizontal="center" vertical="center" wrapText="1"/>
      <protection/>
    </xf>
    <xf numFmtId="0" fontId="15" fillId="0" borderId="22" xfId="51" applyFont="1" applyFill="1" applyBorder="1" applyAlignment="1">
      <alignment horizontal="center" vertical="center" wrapText="1"/>
      <protection/>
    </xf>
    <xf numFmtId="0" fontId="15" fillId="0" borderId="17" xfId="51" applyFont="1" applyFill="1" applyBorder="1" applyAlignment="1">
      <alignment horizontal="left" vertical="center" wrapText="1"/>
      <protection/>
    </xf>
    <xf numFmtId="167" fontId="17" fillId="0" borderId="18" xfId="60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ont="1" applyFill="1" applyBorder="1" applyAlignment="1">
      <alignment horizontal="center" vertical="center"/>
    </xf>
    <xf numFmtId="0" fontId="9" fillId="0" borderId="15" xfId="51" applyFont="1" applyFill="1" applyBorder="1" applyAlignment="1">
      <alignment horizontal="center" vertical="center"/>
      <protection/>
    </xf>
    <xf numFmtId="2" fontId="9" fillId="0" borderId="21" xfId="0" applyNumberFormat="1" applyFont="1" applyFill="1" applyBorder="1" applyAlignment="1">
      <alignment horizontal="center" vertical="center"/>
    </xf>
    <xf numFmtId="0" fontId="0" fillId="0" borderId="20" xfId="51" applyFont="1" applyFill="1" applyBorder="1" applyAlignment="1">
      <alignment horizontal="center" vertical="center"/>
      <protection/>
    </xf>
    <xf numFmtId="0" fontId="0" fillId="0" borderId="11" xfId="51" applyFont="1" applyFill="1" applyBorder="1" applyAlignment="1">
      <alignment horizontal="center" vertical="center"/>
      <protection/>
    </xf>
    <xf numFmtId="0" fontId="0" fillId="0" borderId="17" xfId="51" applyFont="1" applyFill="1" applyBorder="1" applyAlignment="1">
      <alignment horizontal="left" wrapText="1"/>
      <protection/>
    </xf>
    <xf numFmtId="2" fontId="9" fillId="0" borderId="25" xfId="0" applyNumberFormat="1" applyFont="1" applyFill="1" applyBorder="1" applyAlignment="1">
      <alignment horizontal="center" vertical="center"/>
    </xf>
    <xf numFmtId="0" fontId="9" fillId="0" borderId="13" xfId="51" applyFont="1" applyFill="1" applyBorder="1" applyAlignment="1">
      <alignment horizontal="center" vertical="center" wrapText="1"/>
      <protection/>
    </xf>
    <xf numFmtId="0" fontId="9" fillId="0" borderId="21" xfId="51" applyFont="1" applyFill="1" applyBorder="1" applyAlignment="1">
      <alignment horizontal="center" vertical="center" wrapText="1"/>
      <protection/>
    </xf>
    <xf numFmtId="2" fontId="9" fillId="0" borderId="18" xfId="0" applyNumberFormat="1" applyFont="1" applyFill="1" applyBorder="1" applyAlignment="1">
      <alignment horizontal="center" vertical="center"/>
    </xf>
    <xf numFmtId="0" fontId="0" fillId="0" borderId="18" xfId="51" applyFont="1" applyFill="1" applyBorder="1" applyAlignment="1">
      <alignment wrapText="1"/>
      <protection/>
    </xf>
    <xf numFmtId="167" fontId="0" fillId="0" borderId="17" xfId="60" applyNumberFormat="1" applyFont="1" applyFill="1" applyBorder="1" applyAlignment="1" applyProtection="1">
      <alignment horizontal="center" vertical="center" wrapText="1"/>
      <protection/>
    </xf>
    <xf numFmtId="167" fontId="9" fillId="0" borderId="17" xfId="60" applyNumberFormat="1" applyFont="1" applyFill="1" applyBorder="1" applyAlignment="1" applyProtection="1">
      <alignment horizontal="center" vertical="center" wrapText="1"/>
      <protection/>
    </xf>
    <xf numFmtId="2" fontId="9" fillId="0" borderId="17" xfId="0" applyNumberFormat="1" applyFont="1" applyFill="1" applyBorder="1" applyAlignment="1">
      <alignment horizontal="center" vertical="center"/>
    </xf>
    <xf numFmtId="0" fontId="0" fillId="0" borderId="18" xfId="51" applyFont="1" applyFill="1" applyBorder="1" applyAlignment="1">
      <alignment horizontal="left" vertical="top" wrapText="1"/>
      <protection/>
    </xf>
    <xf numFmtId="0" fontId="9" fillId="0" borderId="23" xfId="51" applyFont="1" applyFill="1" applyBorder="1" applyAlignment="1">
      <alignment horizontal="center" vertical="center"/>
      <protection/>
    </xf>
    <xf numFmtId="0" fontId="9" fillId="0" borderId="24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 wrapText="1"/>
      <protection/>
    </xf>
    <xf numFmtId="0" fontId="0" fillId="0" borderId="18" xfId="52" applyFont="1" applyFill="1" applyBorder="1" applyAlignment="1">
      <alignment horizontal="justify" vertical="top" wrapText="1"/>
      <protection/>
    </xf>
    <xf numFmtId="0" fontId="0" fillId="0" borderId="15" xfId="51" applyFont="1" applyFill="1" applyBorder="1" applyAlignment="1">
      <alignment horizontal="center" vertical="center"/>
      <protection/>
    </xf>
    <xf numFmtId="0" fontId="9" fillId="0" borderId="21" xfId="0" applyFont="1" applyFill="1" applyBorder="1" applyAlignment="1">
      <alignment horizontal="center"/>
    </xf>
    <xf numFmtId="0" fontId="9" fillId="0" borderId="17" xfId="52" applyFont="1" applyFill="1" applyBorder="1" applyAlignment="1">
      <alignment horizontal="justify" vertical="top" wrapText="1"/>
      <protection/>
    </xf>
    <xf numFmtId="0" fontId="0" fillId="0" borderId="23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7" xfId="51" applyFont="1" applyFill="1" applyBorder="1" applyAlignment="1">
      <alignment horizontal="left" vertical="top" wrapText="1"/>
      <protection/>
    </xf>
    <xf numFmtId="0" fontId="9" fillId="0" borderId="20" xfId="51" applyFont="1" applyFill="1" applyBorder="1" applyAlignment="1">
      <alignment horizontal="center" vertical="center"/>
      <protection/>
    </xf>
    <xf numFmtId="167" fontId="0" fillId="0" borderId="0" xfId="0" applyNumberFormat="1" applyAlignment="1">
      <alignment horizontal="center" vertical="center"/>
    </xf>
    <xf numFmtId="167" fontId="11" fillId="0" borderId="0" xfId="6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12" fillId="0" borderId="0" xfId="60" applyNumberFormat="1" applyFont="1" applyFill="1" applyBorder="1" applyAlignment="1" applyProtection="1">
      <alignment horizontal="center" vertical="center" wrapText="1"/>
      <protection/>
    </xf>
    <xf numFmtId="2" fontId="12" fillId="0" borderId="0" xfId="0" applyNumberFormat="1" applyFont="1" applyBorder="1" applyAlignment="1">
      <alignment horizontal="center" vertical="center"/>
    </xf>
    <xf numFmtId="167" fontId="11" fillId="0" borderId="0" xfId="60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ont="1" applyAlignment="1">
      <alignment horizontal="center" vertical="center"/>
    </xf>
    <xf numFmtId="169" fontId="8" fillId="0" borderId="25" xfId="0" applyNumberFormat="1" applyFont="1" applyBorder="1" applyAlignment="1">
      <alignment horizontal="center" vertical="center"/>
    </xf>
    <xf numFmtId="167" fontId="11" fillId="0" borderId="25" xfId="60" applyNumberFormat="1" applyFont="1" applyFill="1" applyBorder="1" applyAlignment="1" applyProtection="1">
      <alignment horizontal="center" vertical="center" wrapText="1"/>
      <protection/>
    </xf>
    <xf numFmtId="167" fontId="11" fillId="0" borderId="22" xfId="0" applyNumberFormat="1" applyFont="1" applyBorder="1" applyAlignment="1">
      <alignment horizontal="center" vertical="center"/>
    </xf>
    <xf numFmtId="169" fontId="9" fillId="0" borderId="18" xfId="0" applyNumberFormat="1" applyFont="1" applyBorder="1" applyAlignment="1">
      <alignment horizontal="center" vertical="center"/>
    </xf>
    <xf numFmtId="167" fontId="12" fillId="0" borderId="18" xfId="60" applyNumberFormat="1" applyFont="1" applyFill="1" applyBorder="1" applyAlignment="1" applyProtection="1">
      <alignment horizontal="center" vertical="center" wrapText="1"/>
      <protection/>
    </xf>
    <xf numFmtId="167" fontId="12" fillId="0" borderId="17" xfId="0" applyNumberFormat="1" applyFont="1" applyBorder="1" applyAlignment="1">
      <alignment horizontal="center" vertical="center"/>
    </xf>
    <xf numFmtId="169" fontId="0" fillId="0" borderId="17" xfId="0" applyNumberFormat="1" applyFon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9" fontId="0" fillId="0" borderId="21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169" fontId="8" fillId="0" borderId="17" xfId="0" applyNumberFormat="1" applyFont="1" applyBorder="1" applyAlignment="1">
      <alignment horizontal="center" vertical="center"/>
    </xf>
    <xf numFmtId="167" fontId="0" fillId="0" borderId="25" xfId="0" applyNumberFormat="1" applyBorder="1" applyAlignment="1">
      <alignment horizontal="center" vertical="center"/>
    </xf>
    <xf numFmtId="167" fontId="0" fillId="0" borderId="22" xfId="0" applyNumberFormat="1" applyBorder="1" applyAlignment="1">
      <alignment horizontal="center" vertical="center"/>
    </xf>
    <xf numFmtId="169" fontId="9" fillId="0" borderId="17" xfId="0" applyNumberFormat="1" applyFont="1" applyBorder="1" applyAlignment="1">
      <alignment horizontal="center" vertical="center"/>
    </xf>
    <xf numFmtId="169" fontId="0" fillId="0" borderId="19" xfId="0" applyNumberFormat="1" applyBorder="1" applyAlignment="1">
      <alignment horizontal="center" vertical="center"/>
    </xf>
    <xf numFmtId="169" fontId="0" fillId="0" borderId="21" xfId="0" applyNumberFormat="1" applyBorder="1" applyAlignment="1">
      <alignment horizontal="center" vertical="center"/>
    </xf>
    <xf numFmtId="0" fontId="18" fillId="0" borderId="0" xfId="0" applyFont="1" applyAlignment="1">
      <alignment/>
    </xf>
    <xf numFmtId="167" fontId="21" fillId="0" borderId="0" xfId="0" applyNumberFormat="1" applyFont="1" applyAlignment="1">
      <alignment/>
    </xf>
    <xf numFmtId="167" fontId="18" fillId="0" borderId="0" xfId="0" applyNumberFormat="1" applyFont="1" applyAlignment="1">
      <alignment/>
    </xf>
    <xf numFmtId="0" fontId="19" fillId="0" borderId="0" xfId="51" applyFont="1" applyFill="1" applyBorder="1" applyAlignment="1">
      <alignment horizontal="center" vertical="center"/>
      <protection/>
    </xf>
    <xf numFmtId="0" fontId="19" fillId="0" borderId="0" xfId="5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/>
    </xf>
    <xf numFmtId="0" fontId="19" fillId="0" borderId="0" xfId="51" applyFont="1" applyFill="1" applyBorder="1" applyAlignment="1">
      <alignment horizontal="center" wrapText="1"/>
      <protection/>
    </xf>
    <xf numFmtId="0" fontId="20" fillId="0" borderId="0" xfId="51" applyFont="1" applyFill="1" applyBorder="1" applyAlignment="1">
      <alignment horizontal="center" vertical="center" wrapText="1"/>
      <protection/>
    </xf>
    <xf numFmtId="0" fontId="20" fillId="0" borderId="0" xfId="51" applyFont="1" applyFill="1" applyBorder="1" applyAlignment="1">
      <alignment horizontal="left" vertical="top" wrapText="1"/>
      <protection/>
    </xf>
    <xf numFmtId="167" fontId="20" fillId="0" borderId="0" xfId="60" applyNumberFormat="1" applyFont="1" applyFill="1" applyBorder="1" applyAlignment="1" applyProtection="1">
      <alignment vertical="center" wrapText="1"/>
      <protection/>
    </xf>
    <xf numFmtId="0" fontId="8" fillId="0" borderId="18" xfId="0" applyFont="1" applyBorder="1" applyAlignment="1">
      <alignment horizontal="center" vertical="center"/>
    </xf>
    <xf numFmtId="167" fontId="0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7" fontId="0" fillId="0" borderId="2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5" fillId="0" borderId="25" xfId="51" applyFont="1" applyFill="1" applyBorder="1" applyAlignment="1">
      <alignment horizontal="center" vertical="center" wrapText="1"/>
      <protection/>
    </xf>
    <xf numFmtId="0" fontId="6" fillId="0" borderId="20" xfId="51" applyFont="1" applyFill="1" applyBorder="1" applyAlignment="1">
      <alignment horizontal="center" vertical="center" wrapText="1"/>
      <protection/>
    </xf>
    <xf numFmtId="0" fontId="5" fillId="0" borderId="19" xfId="51" applyFont="1" applyFill="1" applyBorder="1" applyAlignment="1">
      <alignment horizontal="center" vertical="center" wrapText="1"/>
      <protection/>
    </xf>
    <xf numFmtId="167" fontId="8" fillId="0" borderId="19" xfId="60" applyNumberFormat="1" applyFont="1" applyFill="1" applyBorder="1" applyAlignment="1" applyProtection="1">
      <alignment horizontal="right" vertic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24" fillId="0" borderId="18" xfId="51" applyFont="1" applyFill="1" applyBorder="1" applyAlignment="1">
      <alignment horizontal="center" vertical="center" wrapText="1"/>
      <protection/>
    </xf>
    <xf numFmtId="0" fontId="24" fillId="0" borderId="15" xfId="51" applyFont="1" applyFill="1" applyBorder="1" applyAlignment="1">
      <alignment horizontal="center" vertical="center" wrapText="1"/>
      <protection/>
    </xf>
    <xf numFmtId="0" fontId="25" fillId="0" borderId="16" xfId="51" applyFont="1" applyFill="1" applyBorder="1" applyAlignment="1">
      <alignment horizontal="left" vertical="center" wrapText="1"/>
      <protection/>
    </xf>
    <xf numFmtId="167" fontId="26" fillId="0" borderId="19" xfId="60" applyNumberFormat="1" applyFont="1" applyFill="1" applyBorder="1" applyAlignment="1" applyProtection="1">
      <alignment horizontal="right" vertical="center" wrapText="1"/>
      <protection/>
    </xf>
    <xf numFmtId="0" fontId="2" fillId="0" borderId="15" xfId="51" applyFont="1" applyFill="1" applyBorder="1" applyAlignment="1">
      <alignment horizontal="center" vertical="center" wrapText="1"/>
      <protection/>
    </xf>
    <xf numFmtId="0" fontId="3" fillId="0" borderId="17" xfId="51" applyFont="1" applyFill="1" applyBorder="1" applyAlignment="1">
      <alignment horizontal="center" vertical="center" wrapText="1"/>
      <protection/>
    </xf>
    <xf numFmtId="0" fontId="27" fillId="0" borderId="13" xfId="51" applyFont="1" applyFill="1" applyBorder="1" applyAlignment="1">
      <alignment horizontal="left" vertical="center" wrapText="1"/>
      <protection/>
    </xf>
    <xf numFmtId="167" fontId="0" fillId="0" borderId="19" xfId="6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ont="1" applyBorder="1" applyAlignment="1">
      <alignment/>
    </xf>
    <xf numFmtId="0" fontId="16" fillId="0" borderId="18" xfId="51" applyFont="1" applyFill="1" applyBorder="1" applyAlignment="1">
      <alignment horizontal="center" vertical="center" wrapText="1"/>
      <protection/>
    </xf>
    <xf numFmtId="0" fontId="16" fillId="0" borderId="16" xfId="51" applyFont="1" applyFill="1" applyBorder="1" applyAlignment="1">
      <alignment wrapText="1"/>
      <protection/>
    </xf>
    <xf numFmtId="167" fontId="16" fillId="0" borderId="18" xfId="60" applyNumberFormat="1" applyFont="1" applyFill="1" applyBorder="1" applyAlignment="1" applyProtection="1">
      <alignment horizontal="right" vertical="center" wrapText="1"/>
      <protection/>
    </xf>
    <xf numFmtId="0" fontId="4" fillId="0" borderId="15" xfId="51" applyFont="1" applyFill="1" applyBorder="1" applyAlignment="1">
      <alignment horizontal="center" vertical="center" wrapText="1"/>
      <protection/>
    </xf>
    <xf numFmtId="0" fontId="27" fillId="0" borderId="16" xfId="51" applyFont="1" applyFill="1" applyBorder="1" applyAlignment="1">
      <alignment horizontal="left" vertical="center" wrapText="1"/>
      <protection/>
    </xf>
    <xf numFmtId="167" fontId="9" fillId="0" borderId="19" xfId="60" applyNumberFormat="1" applyFont="1" applyFill="1" applyBorder="1" applyAlignment="1" applyProtection="1">
      <alignment horizontal="right" vertical="center" wrapText="1"/>
      <protection/>
    </xf>
    <xf numFmtId="0" fontId="2" fillId="0" borderId="25" xfId="51" applyFont="1" applyFill="1" applyBorder="1" applyAlignment="1">
      <alignment horizontal="center"/>
      <protection/>
    </xf>
    <xf numFmtId="0" fontId="4" fillId="0" borderId="23" xfId="51" applyFont="1" applyFill="1" applyBorder="1" applyAlignment="1">
      <alignment horizontal="center"/>
      <protection/>
    </xf>
    <xf numFmtId="0" fontId="4" fillId="0" borderId="25" xfId="51" applyFont="1" applyFill="1" applyBorder="1" applyAlignment="1">
      <alignment horizontal="center"/>
      <protection/>
    </xf>
    <xf numFmtId="0" fontId="16" fillId="0" borderId="25" xfId="51" applyFont="1" applyFill="1" applyBorder="1" applyAlignment="1">
      <alignment horizontal="center" vertical="center" wrapText="1"/>
      <protection/>
    </xf>
    <xf numFmtId="0" fontId="16" fillId="0" borderId="16" xfId="0" applyFont="1" applyFill="1" applyBorder="1" applyAlignment="1">
      <alignment vertical="center"/>
    </xf>
    <xf numFmtId="0" fontId="2" fillId="0" borderId="18" xfId="51" applyFont="1" applyFill="1" applyBorder="1" applyAlignment="1">
      <alignment horizontal="center"/>
      <protection/>
    </xf>
    <xf numFmtId="0" fontId="2" fillId="0" borderId="18" xfId="51" applyFont="1" applyFill="1" applyBorder="1" applyAlignment="1">
      <alignment horizontal="center" vertical="center" wrapText="1"/>
      <protection/>
    </xf>
    <xf numFmtId="0" fontId="16" fillId="0" borderId="18" xfId="51" applyFont="1" applyFill="1" applyBorder="1" applyAlignment="1">
      <alignment horizontal="center" wrapText="1"/>
      <protection/>
    </xf>
    <xf numFmtId="0" fontId="16" fillId="0" borderId="15" xfId="0" applyFont="1" applyFill="1" applyBorder="1" applyAlignment="1">
      <alignment/>
    </xf>
    <xf numFmtId="167" fontId="16" fillId="0" borderId="18" xfId="6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/>
    </xf>
    <xf numFmtId="167" fontId="16" fillId="0" borderId="10" xfId="60" applyNumberFormat="1" applyFont="1" applyFill="1" applyBorder="1" applyAlignment="1" applyProtection="1">
      <alignment horizontal="right"/>
      <protection/>
    </xf>
    <xf numFmtId="0" fontId="16" fillId="0" borderId="18" xfId="51" applyFont="1" applyFill="1" applyBorder="1" applyAlignment="1">
      <alignment horizontal="center"/>
      <protection/>
    </xf>
    <xf numFmtId="167" fontId="16" fillId="0" borderId="18" xfId="0" applyNumberFormat="1" applyFont="1" applyBorder="1" applyAlignment="1">
      <alignment/>
    </xf>
    <xf numFmtId="0" fontId="2" fillId="0" borderId="18" xfId="0" applyFont="1" applyFill="1" applyBorder="1" applyAlignment="1">
      <alignment horizontal="center"/>
    </xf>
    <xf numFmtId="167" fontId="9" fillId="0" borderId="18" xfId="60" applyNumberFormat="1" applyFont="1" applyFill="1" applyBorder="1" applyAlignment="1" applyProtection="1">
      <alignment horizontal="right"/>
      <protection/>
    </xf>
    <xf numFmtId="0" fontId="16" fillId="0" borderId="16" xfId="0" applyFont="1" applyFill="1" applyBorder="1" applyAlignment="1">
      <alignment/>
    </xf>
    <xf numFmtId="0" fontId="28" fillId="0" borderId="18" xfId="51" applyFont="1" applyFill="1" applyBorder="1" applyAlignment="1">
      <alignment horizontal="center"/>
      <protection/>
    </xf>
    <xf numFmtId="0" fontId="28" fillId="0" borderId="18" xfId="51" applyFont="1" applyFill="1" applyBorder="1" applyAlignment="1">
      <alignment horizontal="center" vertical="center" wrapText="1"/>
      <protection/>
    </xf>
    <xf numFmtId="0" fontId="17" fillId="0" borderId="18" xfId="0" applyFont="1" applyBorder="1" applyAlignment="1">
      <alignment/>
    </xf>
    <xf numFmtId="0" fontId="17" fillId="0" borderId="18" xfId="51" applyFont="1" applyFill="1" applyBorder="1" applyAlignment="1">
      <alignment horizontal="center" vertical="center" wrapText="1"/>
      <protection/>
    </xf>
    <xf numFmtId="0" fontId="17" fillId="0" borderId="16" xfId="0" applyFont="1" applyFill="1" applyBorder="1" applyAlignment="1">
      <alignment/>
    </xf>
    <xf numFmtId="167" fontId="17" fillId="0" borderId="18" xfId="60" applyNumberFormat="1" applyFont="1" applyFill="1" applyBorder="1" applyAlignment="1" applyProtection="1">
      <alignment horizontal="right"/>
      <protection/>
    </xf>
    <xf numFmtId="0" fontId="25" fillId="0" borderId="18" xfId="0" applyFont="1" applyBorder="1" applyAlignment="1">
      <alignment/>
    </xf>
    <xf numFmtId="0" fontId="25" fillId="0" borderId="18" xfId="51" applyFont="1" applyFill="1" applyBorder="1" applyAlignment="1">
      <alignment horizontal="center" vertical="center" wrapText="1"/>
      <protection/>
    </xf>
    <xf numFmtId="0" fontId="25" fillId="0" borderId="16" xfId="0" applyFont="1" applyFill="1" applyBorder="1" applyAlignment="1">
      <alignment/>
    </xf>
    <xf numFmtId="167" fontId="29" fillId="0" borderId="18" xfId="60" applyNumberFormat="1" applyFont="1" applyFill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9" fillId="0" borderId="16" xfId="0" applyFont="1" applyFill="1" applyBorder="1" applyAlignment="1">
      <alignment/>
    </xf>
    <xf numFmtId="0" fontId="28" fillId="0" borderId="18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 vertical="center" wrapText="1"/>
      <protection/>
    </xf>
    <xf numFmtId="0" fontId="7" fillId="0" borderId="16" xfId="51" applyFont="1" applyFill="1" applyBorder="1" applyAlignment="1">
      <alignment horizontal="left" vertical="center" wrapText="1"/>
      <protection/>
    </xf>
    <xf numFmtId="0" fontId="24" fillId="0" borderId="17" xfId="51" applyFont="1" applyFill="1" applyBorder="1" applyAlignment="1">
      <alignment horizontal="center" vertical="center" wrapText="1"/>
      <protection/>
    </xf>
    <xf numFmtId="0" fontId="29" fillId="0" borderId="16" xfId="51" applyFont="1" applyFill="1" applyBorder="1" applyAlignment="1">
      <alignment horizontal="left" vertical="center" wrapText="1"/>
      <protection/>
    </xf>
    <xf numFmtId="167" fontId="30" fillId="0" borderId="18" xfId="6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Alignment="1">
      <alignment/>
    </xf>
    <xf numFmtId="0" fontId="28" fillId="0" borderId="23" xfId="51" applyFont="1" applyFill="1" applyBorder="1" applyAlignment="1">
      <alignment horizontal="center" vertical="center"/>
      <protection/>
    </xf>
    <xf numFmtId="0" fontId="24" fillId="0" borderId="16" xfId="51" applyFont="1" applyFill="1" applyBorder="1" applyAlignment="1">
      <alignment horizontal="center" vertical="center" wrapText="1"/>
      <protection/>
    </xf>
    <xf numFmtId="0" fontId="32" fillId="0" borderId="18" xfId="51" applyFont="1" applyFill="1" applyBorder="1" applyAlignment="1">
      <alignment horizontal="center" vertical="center" wrapText="1"/>
      <protection/>
    </xf>
    <xf numFmtId="0" fontId="29" fillId="0" borderId="18" xfId="51" applyFont="1" applyFill="1" applyBorder="1" applyAlignment="1">
      <alignment horizontal="left" vertical="top" wrapText="1"/>
      <protection/>
    </xf>
    <xf numFmtId="167" fontId="29" fillId="0" borderId="18" xfId="60" applyNumberFormat="1" applyFont="1" applyFill="1" applyBorder="1" applyAlignment="1" applyProtection="1">
      <alignment horizontal="center" vertical="center" wrapText="1"/>
      <protection/>
    </xf>
    <xf numFmtId="0" fontId="0" fillId="0" borderId="18" xfId="51" applyFont="1" applyFill="1" applyBorder="1" applyAlignment="1">
      <alignment horizontal="center" vertical="center" wrapText="1"/>
      <protection/>
    </xf>
    <xf numFmtId="0" fontId="13" fillId="0" borderId="18" xfId="51" applyFont="1" applyFill="1" applyBorder="1" applyAlignment="1">
      <alignment horizontal="left" vertical="center" wrapText="1"/>
      <protection/>
    </xf>
    <xf numFmtId="167" fontId="9" fillId="0" borderId="18" xfId="60" applyNumberFormat="1" applyFont="1" applyFill="1" applyBorder="1" applyAlignment="1" applyProtection="1">
      <alignment horizontal="right" vertical="center" wrapText="1"/>
      <protection/>
    </xf>
    <xf numFmtId="2" fontId="0" fillId="0" borderId="18" xfId="0" applyNumberFormat="1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2" xfId="51" applyFont="1" applyFill="1" applyBorder="1" applyAlignment="1">
      <alignment horizontal="center" vertical="center" wrapText="1"/>
      <protection/>
    </xf>
    <xf numFmtId="0" fontId="31" fillId="0" borderId="18" xfId="0" applyFont="1" applyBorder="1" applyAlignment="1">
      <alignment wrapText="1"/>
    </xf>
    <xf numFmtId="0" fontId="16" fillId="0" borderId="18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9" xfId="51" applyFont="1" applyFill="1" applyBorder="1" applyAlignment="1">
      <alignment horizontal="center" vertical="center" wrapText="1"/>
      <protection/>
    </xf>
    <xf numFmtId="0" fontId="16" fillId="0" borderId="16" xfId="51" applyFont="1" applyFill="1" applyBorder="1" applyAlignment="1">
      <alignment horizontal="left" vertical="center" wrapText="1"/>
      <protection/>
    </xf>
    <xf numFmtId="0" fontId="2" fillId="0" borderId="23" xfId="51" applyFont="1" applyFill="1" applyBorder="1" applyAlignment="1">
      <alignment horizontal="center" vertical="center"/>
      <protection/>
    </xf>
    <xf numFmtId="0" fontId="2" fillId="0" borderId="20" xfId="51" applyFont="1" applyFill="1" applyBorder="1" applyAlignment="1">
      <alignment horizontal="center" vertical="center" wrapText="1"/>
      <protection/>
    </xf>
    <xf numFmtId="0" fontId="33" fillId="0" borderId="16" xfId="52" applyFont="1" applyFill="1" applyBorder="1" applyAlignment="1">
      <alignment horizontal="justify" vertical="top" wrapText="1"/>
      <protection/>
    </xf>
    <xf numFmtId="167" fontId="34" fillId="0" borderId="18" xfId="60" applyNumberFormat="1" applyFont="1" applyFill="1" applyBorder="1" applyAlignment="1" applyProtection="1">
      <alignment horizontal="right" vertical="center" wrapText="1"/>
      <protection/>
    </xf>
    <xf numFmtId="0" fontId="29" fillId="0" borderId="16" xfId="51" applyFont="1" applyFill="1" applyBorder="1" applyAlignment="1">
      <alignment horizontal="left" vertical="top" wrapText="1"/>
      <protection/>
    </xf>
    <xf numFmtId="0" fontId="27" fillId="0" borderId="16" xfId="51" applyFont="1" applyFill="1" applyBorder="1" applyAlignment="1">
      <alignment horizontal="left" vertical="top" wrapText="1"/>
      <protection/>
    </xf>
    <xf numFmtId="0" fontId="35" fillId="0" borderId="16" xfId="51" applyFont="1" applyFill="1" applyBorder="1" applyAlignment="1">
      <alignment horizontal="left" vertical="top" wrapText="1"/>
      <protection/>
    </xf>
    <xf numFmtId="0" fontId="4" fillId="0" borderId="18" xfId="51" applyFont="1" applyFill="1" applyBorder="1" applyAlignment="1">
      <alignment horizontal="center" vertical="center"/>
      <protection/>
    </xf>
    <xf numFmtId="0" fontId="16" fillId="0" borderId="16" xfId="51" applyFont="1" applyFill="1" applyBorder="1" applyAlignment="1">
      <alignment horizontal="left" vertical="top" wrapText="1"/>
      <protection/>
    </xf>
    <xf numFmtId="167" fontId="9" fillId="0" borderId="0" xfId="60" applyNumberFormat="1" applyFont="1" applyFill="1" applyBorder="1" applyAlignment="1" applyProtection="1">
      <alignment horizontal="right" vertical="center" wrapText="1"/>
      <protection/>
    </xf>
    <xf numFmtId="0" fontId="16" fillId="0" borderId="15" xfId="51" applyFont="1" applyFill="1" applyBorder="1" applyAlignment="1">
      <alignment wrapText="1"/>
      <protection/>
    </xf>
    <xf numFmtId="0" fontId="9" fillId="0" borderId="16" xfId="51" applyFont="1" applyFill="1" applyBorder="1" applyAlignment="1">
      <alignment horizontal="left" vertical="top" wrapText="1"/>
      <protection/>
    </xf>
    <xf numFmtId="0" fontId="16" fillId="0" borderId="10" xfId="51" applyFont="1" applyFill="1" applyBorder="1" applyAlignment="1">
      <alignment horizontal="center" vertical="center" wrapText="1"/>
      <protection/>
    </xf>
    <xf numFmtId="0" fontId="16" fillId="0" borderId="0" xfId="51" applyFont="1" applyFill="1" applyBorder="1" applyAlignment="1">
      <alignment horizontal="left" vertical="top" wrapText="1"/>
      <protection/>
    </xf>
    <xf numFmtId="0" fontId="28" fillId="0" borderId="18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51" applyFont="1" applyFill="1" applyBorder="1" applyAlignment="1">
      <alignment horizontal="center" vertical="center" wrapText="1"/>
      <protection/>
    </xf>
    <xf numFmtId="0" fontId="8" fillId="0" borderId="15" xfId="51" applyFont="1" applyFill="1" applyBorder="1" applyAlignment="1">
      <alignment horizontal="left" vertical="top" wrapText="1"/>
      <protection/>
    </xf>
    <xf numFmtId="2" fontId="12" fillId="0" borderId="18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9" fillId="0" borderId="17" xfId="51" applyFont="1" applyFill="1" applyBorder="1" applyAlignment="1">
      <alignment horizontal="center" vertical="center" wrapText="1"/>
      <protection/>
    </xf>
    <xf numFmtId="0" fontId="29" fillId="0" borderId="15" xfId="51" applyFont="1" applyFill="1" applyBorder="1" applyAlignment="1">
      <alignment horizontal="left" vertical="top" wrapText="1"/>
      <protection/>
    </xf>
    <xf numFmtId="167" fontId="29" fillId="0" borderId="18" xfId="60" applyNumberFormat="1" applyFont="1" applyFill="1" applyBorder="1" applyAlignment="1" applyProtection="1">
      <alignment horizontal="right" vertical="center" wrapText="1"/>
      <protection/>
    </xf>
    <xf numFmtId="167" fontId="11" fillId="0" borderId="18" xfId="60" applyNumberFormat="1" applyFont="1" applyFill="1" applyBorder="1" applyAlignment="1" applyProtection="1">
      <alignment horizontal="center" vertical="center" wrapText="1"/>
      <protection/>
    </xf>
    <xf numFmtId="2" fontId="11" fillId="0" borderId="18" xfId="0" applyNumberFormat="1" applyFont="1" applyBorder="1" applyAlignment="1">
      <alignment horizontal="center" vertical="center"/>
    </xf>
    <xf numFmtId="0" fontId="13" fillId="0" borderId="16" xfId="51" applyFont="1" applyFill="1" applyBorder="1" applyAlignment="1">
      <alignment horizontal="left" vertical="center" wrapText="1"/>
      <protection/>
    </xf>
    <xf numFmtId="0" fontId="9" fillId="0" borderId="13" xfId="0" applyFont="1" applyBorder="1" applyAlignment="1">
      <alignment/>
    </xf>
    <xf numFmtId="0" fontId="16" fillId="0" borderId="15" xfId="51" applyFont="1" applyFill="1" applyBorder="1" applyAlignment="1">
      <alignment horizontal="left" vertical="top" wrapText="1"/>
      <protection/>
    </xf>
    <xf numFmtId="0" fontId="0" fillId="0" borderId="13" xfId="0" applyFont="1" applyBorder="1" applyAlignment="1">
      <alignment/>
    </xf>
    <xf numFmtId="0" fontId="27" fillId="0" borderId="18" xfId="51" applyFont="1" applyFill="1" applyBorder="1" applyAlignment="1">
      <alignment horizontal="left" vertical="center" wrapText="1"/>
      <protection/>
    </xf>
    <xf numFmtId="0" fontId="35" fillId="0" borderId="18" xfId="51" applyFont="1" applyFill="1" applyBorder="1" applyAlignment="1">
      <alignment horizontal="left" vertical="center" wrapText="1"/>
      <protection/>
    </xf>
    <xf numFmtId="0" fontId="16" fillId="0" borderId="15" xfId="0" applyFont="1" applyBorder="1" applyAlignment="1">
      <alignment wrapText="1"/>
    </xf>
    <xf numFmtId="167" fontId="16" fillId="0" borderId="19" xfId="60" applyNumberFormat="1" applyFont="1" applyFill="1" applyBorder="1" applyAlignment="1" applyProtection="1">
      <alignment horizontal="right" vertical="center" wrapText="1"/>
      <protection/>
    </xf>
    <xf numFmtId="2" fontId="0" fillId="0" borderId="18" xfId="0" applyNumberFormat="1" applyBorder="1" applyAlignment="1">
      <alignment/>
    </xf>
    <xf numFmtId="167" fontId="36" fillId="0" borderId="18" xfId="60" applyNumberFormat="1" applyFont="1" applyFill="1" applyBorder="1" applyAlignment="1" applyProtection="1">
      <alignment horizontal="right" vertical="center" wrapText="1"/>
      <protection/>
    </xf>
    <xf numFmtId="167" fontId="9" fillId="0" borderId="18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75" fillId="0" borderId="18" xfId="0" applyFont="1" applyBorder="1" applyAlignment="1">
      <alignment horizontal="left" vertical="center"/>
    </xf>
    <xf numFmtId="43" fontId="37" fillId="0" borderId="26" xfId="42" applyFont="1" applyBorder="1" applyAlignment="1">
      <alignment/>
    </xf>
    <xf numFmtId="0" fontId="19" fillId="0" borderId="26" xfId="51" applyFont="1" applyFill="1" applyBorder="1" applyAlignment="1">
      <alignment horizontal="center" vertical="center" wrapText="1"/>
      <protection/>
    </xf>
    <xf numFmtId="49" fontId="19" fillId="0" borderId="26" xfId="51" applyNumberFormat="1" applyFont="1" applyFill="1" applyBorder="1" applyAlignment="1">
      <alignment horizontal="center" vertical="center" wrapText="1"/>
      <protection/>
    </xf>
    <xf numFmtId="0" fontId="19" fillId="0" borderId="26" xfId="51" applyFont="1" applyFill="1" applyBorder="1" applyAlignment="1">
      <alignment horizontal="left" vertical="center" wrapText="1"/>
      <protection/>
    </xf>
    <xf numFmtId="43" fontId="37" fillId="0" borderId="26" xfId="42" applyFont="1" applyFill="1" applyBorder="1" applyAlignment="1">
      <alignment vertical="center" wrapText="1"/>
    </xf>
    <xf numFmtId="0" fontId="19" fillId="0" borderId="26" xfId="51" applyFont="1" applyFill="1" applyBorder="1" applyAlignment="1">
      <alignment vertical="center" wrapText="1"/>
      <protection/>
    </xf>
    <xf numFmtId="0" fontId="20" fillId="0" borderId="26" xfId="51" applyFont="1" applyFill="1" applyBorder="1" applyAlignment="1">
      <alignment horizontal="left" vertical="center" wrapText="1"/>
      <protection/>
    </xf>
    <xf numFmtId="43" fontId="37" fillId="0" borderId="26" xfId="42" applyFont="1" applyFill="1" applyBorder="1" applyAlignment="1" applyProtection="1">
      <alignment vertical="center" wrapText="1"/>
      <protection/>
    </xf>
    <xf numFmtId="0" fontId="20" fillId="0" borderId="26" xfId="51" applyFont="1" applyFill="1" applyBorder="1" applyAlignment="1">
      <alignment horizontal="center" vertical="center" wrapText="1"/>
      <protection/>
    </xf>
    <xf numFmtId="0" fontId="20" fillId="0" borderId="26" xfId="51" applyFont="1" applyFill="1" applyBorder="1" applyAlignment="1">
      <alignment wrapText="1"/>
      <protection/>
    </xf>
    <xf numFmtId="0" fontId="19" fillId="0" borderId="26" xfId="51" applyFont="1" applyFill="1" applyBorder="1" applyAlignment="1">
      <alignment wrapText="1"/>
      <protection/>
    </xf>
    <xf numFmtId="0" fontId="20" fillId="0" borderId="26" xfId="51" applyFont="1" applyFill="1" applyBorder="1" applyAlignment="1">
      <alignment horizontal="center"/>
      <protection/>
    </xf>
    <xf numFmtId="0" fontId="19" fillId="0" borderId="26" xfId="0" applyFont="1" applyBorder="1" applyAlignment="1">
      <alignment/>
    </xf>
    <xf numFmtId="43" fontId="37" fillId="0" borderId="26" xfId="42" applyFont="1" applyBorder="1" applyAlignment="1">
      <alignment vertical="center"/>
    </xf>
    <xf numFmtId="0" fontId="20" fillId="0" borderId="26" xfId="0" applyFont="1" applyBorder="1" applyAlignment="1">
      <alignment/>
    </xf>
    <xf numFmtId="0" fontId="20" fillId="0" borderId="26" xfId="0" applyFont="1" applyBorder="1" applyAlignment="1">
      <alignment/>
    </xf>
    <xf numFmtId="43" fontId="37" fillId="0" borderId="26" xfId="42" applyFont="1" applyFill="1" applyBorder="1" applyAlignment="1" applyProtection="1">
      <alignment/>
      <protection/>
    </xf>
    <xf numFmtId="0" fontId="19" fillId="0" borderId="26" xfId="0" applyFont="1" applyBorder="1" applyAlignment="1">
      <alignment/>
    </xf>
    <xf numFmtId="0" fontId="19" fillId="0" borderId="26" xfId="51" applyFont="1" applyFill="1" applyBorder="1" applyAlignment="1">
      <alignment horizontal="center"/>
      <protection/>
    </xf>
    <xf numFmtId="0" fontId="37" fillId="0" borderId="26" xfId="0" applyFont="1" applyBorder="1" applyAlignment="1">
      <alignment/>
    </xf>
    <xf numFmtId="0" fontId="19" fillId="0" borderId="26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19" fillId="0" borderId="26" xfId="51" applyFont="1" applyFill="1" applyBorder="1" applyAlignment="1">
      <alignment horizontal="center" vertical="center"/>
      <protection/>
    </xf>
    <xf numFmtId="0" fontId="19" fillId="0" borderId="26" xfId="0" applyFont="1" applyFill="1" applyBorder="1" applyAlignment="1">
      <alignment/>
    </xf>
    <xf numFmtId="0" fontId="9" fillId="0" borderId="26" xfId="0" applyFont="1" applyBorder="1" applyAlignment="1">
      <alignment/>
    </xf>
    <xf numFmtId="0" fontId="37" fillId="0" borderId="26" xfId="0" applyFont="1" applyBorder="1" applyAlignment="1">
      <alignment wrapText="1"/>
    </xf>
    <xf numFmtId="0" fontId="19" fillId="0" borderId="26" xfId="51" applyFont="1" applyFill="1" applyBorder="1" applyAlignment="1">
      <alignment horizontal="left" vertical="top" wrapText="1"/>
      <protection/>
    </xf>
    <xf numFmtId="0" fontId="20" fillId="0" borderId="26" xfId="51" applyFont="1" applyFill="1" applyBorder="1" applyAlignment="1">
      <alignment horizontal="left" vertical="top" wrapText="1"/>
      <protection/>
    </xf>
    <xf numFmtId="0" fontId="19" fillId="0" borderId="26" xfId="0" applyFont="1" applyBorder="1" applyAlignment="1">
      <alignment horizontal="center" vertical="center"/>
    </xf>
    <xf numFmtId="0" fontId="20" fillId="0" borderId="26" xfId="51" applyFont="1" applyFill="1" applyBorder="1" applyAlignment="1">
      <alignment horizontal="center" vertical="center"/>
      <protection/>
    </xf>
    <xf numFmtId="43" fontId="37" fillId="0" borderId="26" xfId="42" applyFont="1" applyBorder="1" applyAlignment="1">
      <alignment vertical="center" wrapText="1"/>
    </xf>
    <xf numFmtId="0" fontId="19" fillId="0" borderId="26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9" fillId="0" borderId="26" xfId="51" applyFont="1" applyFill="1" applyBorder="1" applyAlignment="1">
      <alignment horizontal="center" wrapText="1"/>
      <protection/>
    </xf>
    <xf numFmtId="0" fontId="3" fillId="0" borderId="27" xfId="51" applyFont="1" applyBorder="1" applyAlignment="1">
      <alignment horizontal="center" vertical="center" wrapText="1"/>
      <protection/>
    </xf>
    <xf numFmtId="0" fontId="4" fillId="33" borderId="28" xfId="51" applyFont="1" applyFill="1" applyBorder="1" applyAlignment="1">
      <alignment horizontal="center" vertical="center" wrapText="1"/>
      <protection/>
    </xf>
    <xf numFmtId="0" fontId="4" fillId="33" borderId="29" xfId="51" applyFont="1" applyFill="1" applyBorder="1" applyAlignment="1">
      <alignment horizontal="center" vertical="center" wrapText="1"/>
      <protection/>
    </xf>
    <xf numFmtId="0" fontId="4" fillId="33" borderId="30" xfId="5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right" wrapText="1"/>
    </xf>
    <xf numFmtId="0" fontId="13" fillId="0" borderId="13" xfId="51" applyFont="1" applyFill="1" applyBorder="1" applyAlignment="1">
      <alignment horizontal="center" vertical="center" wrapText="1"/>
      <protection/>
    </xf>
    <xf numFmtId="0" fontId="9" fillId="0" borderId="18" xfId="51" applyFont="1" applyFill="1" applyBorder="1" applyAlignment="1">
      <alignment horizontal="center" vertical="center" wrapText="1"/>
      <protection/>
    </xf>
    <xf numFmtId="0" fontId="9" fillId="0" borderId="15" xfId="51" applyFont="1" applyFill="1" applyBorder="1" applyAlignment="1">
      <alignment horizontal="center" vertical="center" wrapText="1"/>
      <protection/>
    </xf>
    <xf numFmtId="0" fontId="9" fillId="0" borderId="16" xfId="51" applyFont="1" applyFill="1" applyBorder="1" applyAlignment="1">
      <alignment horizontal="center" vertical="center" wrapText="1"/>
      <protection/>
    </xf>
    <xf numFmtId="0" fontId="14" fillId="0" borderId="1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/>
    </xf>
    <xf numFmtId="0" fontId="76" fillId="0" borderId="24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6" xfId="51" applyFont="1" applyFill="1" applyBorder="1" applyAlignment="1">
      <alignment horizontal="center" vertical="center" wrapText="1"/>
      <protection/>
    </xf>
    <xf numFmtId="0" fontId="22" fillId="0" borderId="0" xfId="51" applyFont="1" applyBorder="1" applyAlignment="1">
      <alignment horizontal="left" vertical="center" wrapText="1"/>
      <protection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9">
      <selection activeCell="A40" sqref="A40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6.8515625" style="0" customWidth="1"/>
    <col min="4" max="4" width="14.140625" style="0" customWidth="1"/>
    <col min="5" max="5" width="71.7109375" style="0" customWidth="1"/>
    <col min="6" max="6" width="12.8515625" style="0" customWidth="1"/>
    <col min="8" max="8" width="11.00390625" style="0" customWidth="1"/>
  </cols>
  <sheetData>
    <row r="1" spans="1:6" ht="33.75" customHeight="1">
      <c r="A1" s="1"/>
      <c r="B1" s="384" t="s">
        <v>0</v>
      </c>
      <c r="C1" s="384"/>
      <c r="D1" s="384"/>
      <c r="E1" s="384"/>
      <c r="F1" s="384"/>
    </row>
    <row r="2" spans="1:6" ht="12.75" customHeight="1">
      <c r="A2" s="385" t="s">
        <v>1</v>
      </c>
      <c r="B2" s="385" t="s">
        <v>2</v>
      </c>
      <c r="C2" s="385" t="s">
        <v>3</v>
      </c>
      <c r="D2" s="385" t="s">
        <v>4</v>
      </c>
      <c r="E2" s="386" t="s">
        <v>5</v>
      </c>
      <c r="F2" s="387" t="s">
        <v>6</v>
      </c>
    </row>
    <row r="3" spans="1:6" ht="12.75">
      <c r="A3" s="385"/>
      <c r="B3" s="385"/>
      <c r="C3" s="385"/>
      <c r="D3" s="385"/>
      <c r="E3" s="386"/>
      <c r="F3" s="387"/>
    </row>
    <row r="4" spans="1:6" ht="15" customHeight="1">
      <c r="A4" s="2">
        <v>600</v>
      </c>
      <c r="B4" s="3"/>
      <c r="C4" s="4"/>
      <c r="D4" s="5"/>
      <c r="E4" s="6" t="s">
        <v>7</v>
      </c>
      <c r="F4" s="7">
        <f>F5</f>
        <v>118293.21</v>
      </c>
    </row>
    <row r="5" spans="1:6" ht="12.75">
      <c r="A5" s="8"/>
      <c r="B5" s="9">
        <v>60016</v>
      </c>
      <c r="C5" s="9"/>
      <c r="D5" s="10"/>
      <c r="E5" s="11" t="s">
        <v>8</v>
      </c>
      <c r="F5" s="12">
        <f>F6+F11+F13</f>
        <v>118293.21</v>
      </c>
    </row>
    <row r="6" spans="1:6" ht="12.75">
      <c r="A6" s="13"/>
      <c r="B6" s="14"/>
      <c r="C6" s="15">
        <v>4270</v>
      </c>
      <c r="D6" s="16"/>
      <c r="E6" s="17" t="s">
        <v>9</v>
      </c>
      <c r="F6" s="18">
        <f>SUM(F7:F10)</f>
        <v>69230.6</v>
      </c>
    </row>
    <row r="7" spans="1:6" ht="12.75">
      <c r="A7" s="19"/>
      <c r="B7" s="20"/>
      <c r="C7" s="20"/>
      <c r="D7" s="21" t="s">
        <v>10</v>
      </c>
      <c r="E7" s="22" t="s">
        <v>11</v>
      </c>
      <c r="F7" s="23">
        <v>11326.08</v>
      </c>
    </row>
    <row r="8" spans="1:6" ht="12.75">
      <c r="A8" s="24"/>
      <c r="B8" s="25"/>
      <c r="C8" s="26"/>
      <c r="D8" s="27" t="s">
        <v>12</v>
      </c>
      <c r="E8" s="28" t="s">
        <v>13</v>
      </c>
      <c r="F8" s="29">
        <v>32000</v>
      </c>
    </row>
    <row r="9" spans="1:6" ht="12" customHeight="1">
      <c r="A9" s="24"/>
      <c r="B9" s="25"/>
      <c r="C9" s="25"/>
      <c r="D9" s="30" t="s">
        <v>14</v>
      </c>
      <c r="E9" s="28" t="s">
        <v>15</v>
      </c>
      <c r="F9" s="29">
        <v>12904.52</v>
      </c>
    </row>
    <row r="10" spans="1:6" ht="12.75">
      <c r="A10" s="24"/>
      <c r="B10" s="25"/>
      <c r="C10" s="16"/>
      <c r="D10" s="31" t="s">
        <v>16</v>
      </c>
      <c r="E10" s="32" t="s">
        <v>17</v>
      </c>
      <c r="F10" s="33">
        <v>13000</v>
      </c>
    </row>
    <row r="11" spans="1:6" ht="12.75">
      <c r="A11" s="34"/>
      <c r="B11" s="35"/>
      <c r="C11" s="15">
        <v>4300</v>
      </c>
      <c r="D11" s="36"/>
      <c r="E11" s="37" t="s">
        <v>18</v>
      </c>
      <c r="F11" s="38">
        <f>F12</f>
        <v>19062.61</v>
      </c>
    </row>
    <row r="12" spans="1:6" ht="12.75">
      <c r="A12" s="19"/>
      <c r="B12" s="39"/>
      <c r="C12" s="40"/>
      <c r="D12" s="10" t="s">
        <v>19</v>
      </c>
      <c r="E12" s="41" t="s">
        <v>20</v>
      </c>
      <c r="F12" s="23">
        <v>19062.61</v>
      </c>
    </row>
    <row r="13" spans="1:6" ht="12.75">
      <c r="A13" s="34"/>
      <c r="B13" s="15"/>
      <c r="C13" s="15">
        <v>6050</v>
      </c>
      <c r="D13" s="16"/>
      <c r="E13" s="42" t="s">
        <v>21</v>
      </c>
      <c r="F13" s="38">
        <f>F14</f>
        <v>30000</v>
      </c>
    </row>
    <row r="14" spans="1:8" ht="12.75" customHeight="1">
      <c r="A14" s="43"/>
      <c r="B14" s="44"/>
      <c r="C14" s="45"/>
      <c r="D14" s="46" t="s">
        <v>22</v>
      </c>
      <c r="E14" s="47" t="s">
        <v>23</v>
      </c>
      <c r="F14" s="23">
        <v>30000</v>
      </c>
      <c r="H14" s="48"/>
    </row>
    <row r="15" spans="1:6" ht="14.25" customHeight="1">
      <c r="A15" s="49">
        <v>754</v>
      </c>
      <c r="B15" s="50"/>
      <c r="C15" s="50"/>
      <c r="D15" s="51"/>
      <c r="E15" s="52" t="s">
        <v>24</v>
      </c>
      <c r="F15" s="53">
        <f>F16</f>
        <v>26868.08</v>
      </c>
    </row>
    <row r="16" spans="1:6" ht="12.75">
      <c r="A16" s="54"/>
      <c r="B16" s="9">
        <v>75412</v>
      </c>
      <c r="C16" s="9"/>
      <c r="D16" s="10"/>
      <c r="E16" s="55" t="s">
        <v>25</v>
      </c>
      <c r="F16" s="12">
        <f>F17</f>
        <v>26868.08</v>
      </c>
    </row>
    <row r="17" spans="1:6" ht="12.75">
      <c r="A17" s="56"/>
      <c r="B17" s="25"/>
      <c r="C17" s="15">
        <v>6050</v>
      </c>
      <c r="D17" s="16"/>
      <c r="E17" s="42" t="s">
        <v>21</v>
      </c>
      <c r="F17" s="38">
        <f>F18</f>
        <v>26868.08</v>
      </c>
    </row>
    <row r="18" spans="1:6" ht="11.25" customHeight="1">
      <c r="A18" s="57"/>
      <c r="B18" s="44"/>
      <c r="C18" s="45"/>
      <c r="D18" s="10" t="s">
        <v>26</v>
      </c>
      <c r="E18" s="58" t="s">
        <v>27</v>
      </c>
      <c r="F18" s="23">
        <v>26868.08</v>
      </c>
    </row>
    <row r="19" spans="1:6" ht="15" customHeight="1">
      <c r="A19" s="49">
        <v>921</v>
      </c>
      <c r="B19" s="50"/>
      <c r="C19" s="50"/>
      <c r="D19" s="51"/>
      <c r="E19" s="52" t="s">
        <v>28</v>
      </c>
      <c r="F19" s="53">
        <f>F20+F27</f>
        <v>34090.009999999995</v>
      </c>
    </row>
    <row r="20" spans="1:6" ht="12.75">
      <c r="A20" s="54"/>
      <c r="B20" s="9">
        <v>92109</v>
      </c>
      <c r="C20" s="9"/>
      <c r="D20" s="16"/>
      <c r="E20" s="59" t="s">
        <v>29</v>
      </c>
      <c r="F20" s="12">
        <f>F21+F25</f>
        <v>30089.579999999998</v>
      </c>
    </row>
    <row r="21" spans="1:6" ht="12.75">
      <c r="A21" s="56"/>
      <c r="B21" s="25"/>
      <c r="C21" s="25">
        <v>4210</v>
      </c>
      <c r="D21" s="26"/>
      <c r="E21" s="42" t="s">
        <v>30</v>
      </c>
      <c r="F21" s="38">
        <f>SUM(F22:F24)</f>
        <v>25089.579999999998</v>
      </c>
    </row>
    <row r="22" spans="1:6" ht="13.5" customHeight="1">
      <c r="A22" s="57"/>
      <c r="B22" s="44"/>
      <c r="C22" s="45"/>
      <c r="D22" s="60" t="s">
        <v>22</v>
      </c>
      <c r="E22" s="61" t="s">
        <v>31</v>
      </c>
      <c r="F22" s="62">
        <v>9223.48</v>
      </c>
    </row>
    <row r="23" spans="1:6" ht="13.5" customHeight="1">
      <c r="A23" s="57"/>
      <c r="B23" s="44"/>
      <c r="C23" s="45"/>
      <c r="D23" s="10" t="s">
        <v>32</v>
      </c>
      <c r="E23" s="61" t="s">
        <v>33</v>
      </c>
      <c r="F23" s="62">
        <v>12000</v>
      </c>
    </row>
    <row r="24" spans="1:6" ht="12.75">
      <c r="A24" s="57"/>
      <c r="B24" s="44"/>
      <c r="C24" s="45"/>
      <c r="D24" s="10" t="s">
        <v>16</v>
      </c>
      <c r="E24" s="61" t="s">
        <v>34</v>
      </c>
      <c r="F24" s="62">
        <v>3866.1</v>
      </c>
    </row>
    <row r="25" spans="1:6" ht="12.75">
      <c r="A25" s="34"/>
      <c r="B25" s="15"/>
      <c r="C25" s="15">
        <v>4270</v>
      </c>
      <c r="D25" s="16"/>
      <c r="E25" s="17" t="s">
        <v>9</v>
      </c>
      <c r="F25" s="38">
        <f>F26</f>
        <v>5000</v>
      </c>
    </row>
    <row r="26" spans="1:6" ht="12.75">
      <c r="A26" s="57"/>
      <c r="B26" s="44"/>
      <c r="C26" s="44"/>
      <c r="D26" s="21" t="s">
        <v>32</v>
      </c>
      <c r="E26" s="63" t="s">
        <v>35</v>
      </c>
      <c r="F26" s="23">
        <v>5000</v>
      </c>
    </row>
    <row r="27" spans="1:6" ht="12.75">
      <c r="A27" s="64"/>
      <c r="B27" s="65">
        <v>92195</v>
      </c>
      <c r="C27" s="65"/>
      <c r="D27" s="40"/>
      <c r="E27" s="59" t="s">
        <v>36</v>
      </c>
      <c r="F27" s="12">
        <f>F28+F30</f>
        <v>4000.4300000000003</v>
      </c>
    </row>
    <row r="28" spans="1:6" ht="12.75">
      <c r="A28" s="54"/>
      <c r="B28" s="9"/>
      <c r="C28" s="15">
        <v>4190</v>
      </c>
      <c r="D28" s="16"/>
      <c r="E28" s="66" t="s">
        <v>37</v>
      </c>
      <c r="F28" s="38">
        <f>F29</f>
        <v>500</v>
      </c>
    </row>
    <row r="29" spans="1:6" ht="12.75">
      <c r="A29" s="67"/>
      <c r="B29" s="68"/>
      <c r="C29" s="44"/>
      <c r="D29" s="21" t="s">
        <v>10</v>
      </c>
      <c r="E29" s="69" t="s">
        <v>38</v>
      </c>
      <c r="F29" s="23">
        <v>500</v>
      </c>
    </row>
    <row r="30" spans="1:6" ht="12.75">
      <c r="A30" s="70"/>
      <c r="B30" s="15"/>
      <c r="C30" s="15">
        <v>4300</v>
      </c>
      <c r="D30" s="71"/>
      <c r="E30" s="72" t="s">
        <v>18</v>
      </c>
      <c r="F30" s="38">
        <f>F31+F32+F33</f>
        <v>3500.4300000000003</v>
      </c>
    </row>
    <row r="31" spans="1:6" ht="12.75">
      <c r="A31" s="73"/>
      <c r="C31" s="68"/>
      <c r="D31" s="21" t="s">
        <v>32</v>
      </c>
      <c r="E31" s="63" t="s">
        <v>39</v>
      </c>
      <c r="F31" s="23">
        <v>1474.26</v>
      </c>
    </row>
    <row r="32" spans="1:6" ht="12.75">
      <c r="A32" s="74"/>
      <c r="D32" s="21" t="s">
        <v>12</v>
      </c>
      <c r="E32" s="75" t="s">
        <v>40</v>
      </c>
      <c r="F32" s="23">
        <v>1026.17</v>
      </c>
    </row>
    <row r="33" spans="1:6" ht="12.75">
      <c r="A33" s="57"/>
      <c r="B33" s="44"/>
      <c r="C33" s="45"/>
      <c r="D33" s="21" t="s">
        <v>10</v>
      </c>
      <c r="E33" s="69" t="s">
        <v>41</v>
      </c>
      <c r="F33" s="23">
        <v>1000</v>
      </c>
    </row>
    <row r="34" spans="1:6" ht="12.75">
      <c r="A34" s="76"/>
      <c r="B34" s="77"/>
      <c r="C34" s="60"/>
      <c r="D34" s="10"/>
      <c r="E34" s="21" t="s">
        <v>42</v>
      </c>
      <c r="F34" s="23">
        <f>F4+F15+F19</f>
        <v>179251.3</v>
      </c>
    </row>
    <row r="35" ht="12.75">
      <c r="F35" s="48"/>
    </row>
    <row r="39" spans="1:6" ht="12.75">
      <c r="A39" s="78"/>
      <c r="B39" s="78"/>
      <c r="C39" s="78"/>
      <c r="D39" s="78"/>
      <c r="E39" s="79"/>
      <c r="F39" s="80"/>
    </row>
    <row r="40" spans="1:6" s="86" customFormat="1" ht="15">
      <c r="A40" s="81">
        <v>851</v>
      </c>
      <c r="B40" s="82"/>
      <c r="C40" s="82"/>
      <c r="D40" s="83"/>
      <c r="E40" s="84" t="s">
        <v>43</v>
      </c>
      <c r="F40" s="85">
        <f>F41</f>
        <v>1000</v>
      </c>
    </row>
    <row r="41" spans="1:6" s="92" customFormat="1" ht="12.75">
      <c r="A41" s="87"/>
      <c r="B41" s="88">
        <v>85195</v>
      </c>
      <c r="C41" s="88"/>
      <c r="D41" s="89"/>
      <c r="E41" s="90" t="s">
        <v>44</v>
      </c>
      <c r="F41" s="91">
        <f>F42</f>
        <v>1000</v>
      </c>
    </row>
    <row r="42" spans="1:6" ht="12.75">
      <c r="A42" s="93"/>
      <c r="B42" s="94"/>
      <c r="C42" s="94">
        <v>2360</v>
      </c>
      <c r="D42" s="94"/>
      <c r="E42" s="95"/>
      <c r="F42" s="96">
        <f>F43</f>
        <v>1000</v>
      </c>
    </row>
    <row r="43" spans="1:6" ht="38.25">
      <c r="A43" s="97"/>
      <c r="B43" s="98"/>
      <c r="C43" s="99"/>
      <c r="D43" s="100" t="s">
        <v>45</v>
      </c>
      <c r="E43" s="101" t="s">
        <v>46</v>
      </c>
      <c r="F43" s="102">
        <v>1000</v>
      </c>
    </row>
    <row r="44" spans="1:6" s="86" customFormat="1" ht="20.25" customHeight="1">
      <c r="A44" s="103">
        <v>926</v>
      </c>
      <c r="B44" s="104"/>
      <c r="C44" s="104"/>
      <c r="D44" s="105"/>
      <c r="E44" s="106" t="s">
        <v>47</v>
      </c>
      <c r="F44" s="107">
        <f>F45</f>
        <v>26000</v>
      </c>
    </row>
    <row r="45" spans="1:6" s="92" customFormat="1" ht="12.75">
      <c r="A45" s="87"/>
      <c r="B45" s="88">
        <v>92605</v>
      </c>
      <c r="C45" s="88"/>
      <c r="D45" s="89"/>
      <c r="E45" s="90" t="s">
        <v>48</v>
      </c>
      <c r="F45" s="91">
        <f>F46</f>
        <v>26000</v>
      </c>
    </row>
    <row r="46" spans="1:6" ht="12.75">
      <c r="A46" s="108"/>
      <c r="B46" s="99"/>
      <c r="C46" s="98">
        <v>2820</v>
      </c>
      <c r="D46" s="109"/>
      <c r="E46" s="109"/>
      <c r="F46" s="96">
        <f>F47</f>
        <v>26000</v>
      </c>
    </row>
    <row r="47" spans="1:6" ht="25.5">
      <c r="A47" s="93"/>
      <c r="B47" s="94"/>
      <c r="C47" s="94"/>
      <c r="D47" s="95"/>
      <c r="E47" s="110" t="s">
        <v>49</v>
      </c>
      <c r="F47" s="96">
        <v>26000</v>
      </c>
    </row>
  </sheetData>
  <sheetProtection selectLockedCells="1" selectUnlockedCells="1"/>
  <mergeCells count="7">
    <mergeCell ref="B1:F1"/>
    <mergeCell ref="A2:A3"/>
    <mergeCell ref="B2:B3"/>
    <mergeCell ref="C2:C3"/>
    <mergeCell ref="D2:D3"/>
    <mergeCell ref="E2:E3"/>
    <mergeCell ref="F2:F3"/>
  </mergeCells>
  <printOptions/>
  <pageMargins left="1.2" right="0.6201388888888889" top="0.6701388888888888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E65" sqref="E65"/>
    </sheetView>
  </sheetViews>
  <sheetFormatPr defaultColWidth="9.140625" defaultRowHeight="12.75"/>
  <cols>
    <col min="1" max="1" width="5.28125" style="0" customWidth="1"/>
    <col min="4" max="4" width="12.00390625" style="0" customWidth="1"/>
    <col min="5" max="5" width="54.00390625" style="0" customWidth="1"/>
    <col min="6" max="6" width="13.57421875" style="0" customWidth="1"/>
    <col min="7" max="7" width="13.140625" style="0" customWidth="1"/>
    <col min="8" max="8" width="8.8515625" style="0" customWidth="1"/>
    <col min="10" max="10" width="9.7109375" style="0" customWidth="1"/>
    <col min="11" max="11" width="9.28125" style="0" customWidth="1"/>
  </cols>
  <sheetData>
    <row r="1" spans="1:8" ht="12.75" customHeight="1">
      <c r="A1" s="388" t="s">
        <v>50</v>
      </c>
      <c r="B1" s="388"/>
      <c r="C1" s="388"/>
      <c r="D1" s="388"/>
      <c r="E1" s="388"/>
      <c r="F1" s="388"/>
      <c r="G1" s="388"/>
      <c r="H1" s="388"/>
    </row>
    <row r="2" spans="1:10" ht="15.75" customHeight="1">
      <c r="A2" s="389" t="s">
        <v>51</v>
      </c>
      <c r="B2" s="389"/>
      <c r="C2" s="389"/>
      <c r="D2" s="389"/>
      <c r="E2" s="389"/>
      <c r="F2" s="389"/>
      <c r="G2" s="389"/>
      <c r="H2" s="389"/>
      <c r="J2" t="s">
        <v>52</v>
      </c>
    </row>
    <row r="3" spans="1:8" ht="12.75" customHeight="1">
      <c r="A3" s="390" t="s">
        <v>1</v>
      </c>
      <c r="B3" s="390" t="s">
        <v>2</v>
      </c>
      <c r="C3" s="391" t="s">
        <v>3</v>
      </c>
      <c r="D3" s="390" t="s">
        <v>4</v>
      </c>
      <c r="E3" s="392" t="s">
        <v>5</v>
      </c>
      <c r="F3" s="390" t="s">
        <v>6</v>
      </c>
      <c r="G3" s="393" t="s">
        <v>53</v>
      </c>
      <c r="H3" s="394" t="s">
        <v>54</v>
      </c>
    </row>
    <row r="4" spans="1:8" ht="12.75">
      <c r="A4" s="390"/>
      <c r="B4" s="390"/>
      <c r="C4" s="391"/>
      <c r="D4" s="390"/>
      <c r="E4" s="392"/>
      <c r="F4" s="390"/>
      <c r="G4" s="393"/>
      <c r="H4" s="394"/>
    </row>
    <row r="5" spans="1:8" ht="12.75">
      <c r="A5" s="113">
        <v>600</v>
      </c>
      <c r="B5" s="114"/>
      <c r="C5" s="115"/>
      <c r="D5" s="116"/>
      <c r="E5" s="117" t="s">
        <v>7</v>
      </c>
      <c r="F5" s="118">
        <f>F6</f>
        <v>118293.21</v>
      </c>
      <c r="G5" s="119">
        <f>G6</f>
        <v>34009.5</v>
      </c>
      <c r="H5" s="120">
        <f aca="true" t="shared" si="0" ref="H5:H35">G5/F5*100</f>
        <v>28.750170867795372</v>
      </c>
    </row>
    <row r="6" spans="1:8" ht="12.75">
      <c r="A6" s="121"/>
      <c r="B6" s="112">
        <v>60016</v>
      </c>
      <c r="C6" s="112"/>
      <c r="D6" s="122"/>
      <c r="E6" s="11" t="s">
        <v>8</v>
      </c>
      <c r="F6" s="123">
        <f>F7+F12+F14</f>
        <v>118293.21</v>
      </c>
      <c r="G6" s="124">
        <f>G7+G12+G14</f>
        <v>34009.5</v>
      </c>
      <c r="H6" s="120">
        <f t="shared" si="0"/>
        <v>28.750170867795372</v>
      </c>
    </row>
    <row r="7" spans="1:8" ht="12.75">
      <c r="A7" s="125"/>
      <c r="B7" s="126"/>
      <c r="C7" s="112">
        <v>4270</v>
      </c>
      <c r="D7" s="122"/>
      <c r="E7" s="11" t="s">
        <v>9</v>
      </c>
      <c r="F7" s="119">
        <f>SUM(F8:F11)</f>
        <v>69230.6</v>
      </c>
      <c r="G7" s="119">
        <f>G8+G9+G10+G11</f>
        <v>20418</v>
      </c>
      <c r="H7" s="120">
        <f t="shared" si="0"/>
        <v>29.492738760028075</v>
      </c>
    </row>
    <row r="8" spans="1:11" ht="12.75">
      <c r="A8" s="127"/>
      <c r="B8" s="128"/>
      <c r="C8" s="128"/>
      <c r="D8" s="111" t="s">
        <v>10</v>
      </c>
      <c r="E8" s="129" t="s">
        <v>11</v>
      </c>
      <c r="F8" s="130">
        <v>11326.08</v>
      </c>
      <c r="G8" s="130">
        <v>3690</v>
      </c>
      <c r="H8" s="131">
        <f t="shared" si="0"/>
        <v>32.579674521105275</v>
      </c>
      <c r="J8" s="48">
        <f>F8-G8</f>
        <v>7636.08</v>
      </c>
      <c r="K8" s="48"/>
    </row>
    <row r="9" spans="1:10" ht="12.75">
      <c r="A9" s="132"/>
      <c r="B9" s="133"/>
      <c r="C9" s="134"/>
      <c r="D9" s="135" t="s">
        <v>12</v>
      </c>
      <c r="E9" s="136" t="s">
        <v>13</v>
      </c>
      <c r="F9" s="137">
        <v>32000</v>
      </c>
      <c r="G9" s="138">
        <v>14760</v>
      </c>
      <c r="H9" s="139">
        <f t="shared" si="0"/>
        <v>46.125</v>
      </c>
      <c r="J9" s="48">
        <f>F9-G9</f>
        <v>17240</v>
      </c>
    </row>
    <row r="10" spans="1:10" ht="25.5">
      <c r="A10" s="132"/>
      <c r="B10" s="133"/>
      <c r="C10" s="133"/>
      <c r="D10" s="140" t="s">
        <v>14</v>
      </c>
      <c r="E10" s="141" t="s">
        <v>15</v>
      </c>
      <c r="F10" s="137">
        <v>12904.52</v>
      </c>
      <c r="G10" s="130">
        <v>1968</v>
      </c>
      <c r="H10" s="142">
        <f t="shared" si="0"/>
        <v>15.250470377821104</v>
      </c>
      <c r="J10" s="48">
        <f>F10-G10</f>
        <v>10936.52</v>
      </c>
    </row>
    <row r="11" spans="1:8" ht="12.75">
      <c r="A11" s="132"/>
      <c r="B11" s="133"/>
      <c r="C11" s="143"/>
      <c r="D11" s="144" t="s">
        <v>16</v>
      </c>
      <c r="E11" s="145" t="s">
        <v>17</v>
      </c>
      <c r="F11" s="146">
        <v>13000</v>
      </c>
      <c r="G11" s="146">
        <v>0</v>
      </c>
      <c r="H11" s="147">
        <f t="shared" si="0"/>
        <v>0</v>
      </c>
    </row>
    <row r="12" spans="1:8" ht="12.75">
      <c r="A12" s="148"/>
      <c r="B12" s="149"/>
      <c r="C12" s="112">
        <v>4300</v>
      </c>
      <c r="D12" s="150"/>
      <c r="E12" s="151" t="s">
        <v>18</v>
      </c>
      <c r="F12" s="138">
        <f>F13</f>
        <v>19062.61</v>
      </c>
      <c r="G12" s="152">
        <f>G13</f>
        <v>13591.5</v>
      </c>
      <c r="H12" s="153">
        <f t="shared" si="0"/>
        <v>71.29926069934808</v>
      </c>
    </row>
    <row r="13" spans="1:10" ht="12.75">
      <c r="A13" s="127"/>
      <c r="B13" s="154"/>
      <c r="C13" s="155"/>
      <c r="D13" s="122" t="s">
        <v>19</v>
      </c>
      <c r="E13" s="156" t="s">
        <v>20</v>
      </c>
      <c r="F13" s="130">
        <v>19062.61</v>
      </c>
      <c r="G13" s="130">
        <v>13591.5</v>
      </c>
      <c r="H13" s="131">
        <f t="shared" si="0"/>
        <v>71.29926069934808</v>
      </c>
      <c r="J13" s="48">
        <f>F13-G13</f>
        <v>5471.110000000001</v>
      </c>
    </row>
    <row r="14" spans="1:8" ht="12.75">
      <c r="A14" s="148"/>
      <c r="B14" s="157"/>
      <c r="C14" s="112">
        <v>6050</v>
      </c>
      <c r="D14" s="122"/>
      <c r="E14" s="55" t="s">
        <v>21</v>
      </c>
      <c r="F14" s="138">
        <f>F15</f>
        <v>30000</v>
      </c>
      <c r="G14" s="138">
        <f>G15</f>
        <v>0</v>
      </c>
      <c r="H14" s="139">
        <f t="shared" si="0"/>
        <v>0</v>
      </c>
    </row>
    <row r="15" spans="1:8" ht="25.5">
      <c r="A15" s="158"/>
      <c r="B15" s="159"/>
      <c r="C15" s="160"/>
      <c r="D15" s="161" t="s">
        <v>22</v>
      </c>
      <c r="E15" s="162" t="s">
        <v>23</v>
      </c>
      <c r="F15" s="130">
        <v>30000</v>
      </c>
      <c r="G15" s="130">
        <v>0</v>
      </c>
      <c r="H15" s="131">
        <f t="shared" si="0"/>
        <v>0</v>
      </c>
    </row>
    <row r="16" spans="1:8" ht="12.75">
      <c r="A16" s="163">
        <v>754</v>
      </c>
      <c r="B16" s="164"/>
      <c r="C16" s="164"/>
      <c r="D16" s="165"/>
      <c r="E16" s="166" t="s">
        <v>24</v>
      </c>
      <c r="F16" s="167">
        <f aca="true" t="shared" si="1" ref="F16:G18">F17</f>
        <v>26868.08</v>
      </c>
      <c r="G16" s="130">
        <f t="shared" si="1"/>
        <v>0</v>
      </c>
      <c r="H16" s="168">
        <f t="shared" si="0"/>
        <v>0</v>
      </c>
    </row>
    <row r="17" spans="1:8" ht="12.75">
      <c r="A17" s="169"/>
      <c r="B17" s="112">
        <v>75412</v>
      </c>
      <c r="C17" s="112"/>
      <c r="D17" s="122"/>
      <c r="E17" s="55" t="s">
        <v>25</v>
      </c>
      <c r="F17" s="123">
        <f t="shared" si="1"/>
        <v>26868.08</v>
      </c>
      <c r="G17" s="138">
        <f t="shared" si="1"/>
        <v>0</v>
      </c>
      <c r="H17" s="170">
        <f t="shared" si="0"/>
        <v>0</v>
      </c>
    </row>
    <row r="18" spans="1:8" ht="12.75">
      <c r="A18" s="171"/>
      <c r="B18" s="133"/>
      <c r="C18" s="112">
        <v>6050</v>
      </c>
      <c r="D18" s="122"/>
      <c r="E18" s="55" t="s">
        <v>21</v>
      </c>
      <c r="F18" s="138">
        <f t="shared" si="1"/>
        <v>26868.08</v>
      </c>
      <c r="G18" s="124">
        <f t="shared" si="1"/>
        <v>0</v>
      </c>
      <c r="H18" s="170">
        <f t="shared" si="0"/>
        <v>0</v>
      </c>
    </row>
    <row r="19" spans="1:8" ht="25.5">
      <c r="A19" s="172"/>
      <c r="B19" s="159"/>
      <c r="C19" s="160"/>
      <c r="D19" s="122" t="s">
        <v>26</v>
      </c>
      <c r="E19" s="173" t="s">
        <v>27</v>
      </c>
      <c r="F19" s="130">
        <v>26868.08</v>
      </c>
      <c r="G19" s="138">
        <v>0</v>
      </c>
      <c r="H19" s="170">
        <f t="shared" si="0"/>
        <v>0</v>
      </c>
    </row>
    <row r="20" spans="1:8" ht="12.75">
      <c r="A20" s="163">
        <v>921</v>
      </c>
      <c r="B20" s="164"/>
      <c r="C20" s="164"/>
      <c r="D20" s="165"/>
      <c r="E20" s="166" t="s">
        <v>28</v>
      </c>
      <c r="F20" s="167">
        <f>F21+F28</f>
        <v>34090.009999999995</v>
      </c>
      <c r="G20" s="130">
        <f>G21+G28</f>
        <v>10387.25</v>
      </c>
      <c r="H20" s="147">
        <f t="shared" si="0"/>
        <v>30.470070263986432</v>
      </c>
    </row>
    <row r="21" spans="1:8" ht="12.75">
      <c r="A21" s="169"/>
      <c r="B21" s="112">
        <v>92109</v>
      </c>
      <c r="C21" s="112"/>
      <c r="D21" s="143"/>
      <c r="E21" s="59" t="s">
        <v>29</v>
      </c>
      <c r="F21" s="123">
        <f>F22+F26</f>
        <v>30089.579999999998</v>
      </c>
      <c r="G21" s="138">
        <f>G22+G26</f>
        <v>9937.93</v>
      </c>
      <c r="H21" s="174">
        <f t="shared" si="0"/>
        <v>33.027812285847794</v>
      </c>
    </row>
    <row r="22" spans="1:8" ht="12.75">
      <c r="A22" s="171"/>
      <c r="B22" s="133"/>
      <c r="C22" s="175">
        <v>4210</v>
      </c>
      <c r="D22" s="176"/>
      <c r="E22" s="55" t="s">
        <v>30</v>
      </c>
      <c r="F22" s="138">
        <f>SUM(F23:F25)</f>
        <v>25089.579999999998</v>
      </c>
      <c r="G22" s="124">
        <f>G23+G24+G25</f>
        <v>9937.93</v>
      </c>
      <c r="H22" s="177">
        <f t="shared" si="0"/>
        <v>39.60979019975624</v>
      </c>
    </row>
    <row r="23" spans="1:8" ht="25.5">
      <c r="A23" s="172"/>
      <c r="B23" s="159"/>
      <c r="C23" s="160"/>
      <c r="D23" s="176" t="s">
        <v>22</v>
      </c>
      <c r="E23" s="178" t="s">
        <v>31</v>
      </c>
      <c r="F23" s="179">
        <v>9223.48</v>
      </c>
      <c r="G23" s="138">
        <v>0</v>
      </c>
      <c r="H23" s="139">
        <f t="shared" si="0"/>
        <v>0</v>
      </c>
    </row>
    <row r="24" spans="1:10" ht="25.5">
      <c r="A24" s="172"/>
      <c r="B24" s="159"/>
      <c r="C24" s="160"/>
      <c r="D24" s="122" t="s">
        <v>32</v>
      </c>
      <c r="E24" s="178" t="s">
        <v>33</v>
      </c>
      <c r="F24" s="179">
        <v>12000</v>
      </c>
      <c r="G24" s="179">
        <v>9937.93</v>
      </c>
      <c r="H24" s="131">
        <f t="shared" si="0"/>
        <v>82.81608333333334</v>
      </c>
      <c r="J24" s="48">
        <f>F24-G24</f>
        <v>2062.0699999999997</v>
      </c>
    </row>
    <row r="25" spans="1:8" ht="12.75">
      <c r="A25" s="172"/>
      <c r="B25" s="159"/>
      <c r="C25" s="160"/>
      <c r="D25" s="122" t="s">
        <v>16</v>
      </c>
      <c r="E25" s="178" t="s">
        <v>34</v>
      </c>
      <c r="F25" s="179">
        <v>3866.1</v>
      </c>
      <c r="G25" s="179">
        <v>0</v>
      </c>
      <c r="H25" s="131">
        <f t="shared" si="0"/>
        <v>0</v>
      </c>
    </row>
    <row r="26" spans="1:8" ht="12.75">
      <c r="A26" s="148"/>
      <c r="B26" s="157"/>
      <c r="C26" s="112">
        <v>4270</v>
      </c>
      <c r="D26" s="122"/>
      <c r="E26" s="11" t="s">
        <v>9</v>
      </c>
      <c r="F26" s="138">
        <f>F27</f>
        <v>5000</v>
      </c>
      <c r="G26" s="180">
        <f>G27</f>
        <v>0</v>
      </c>
      <c r="H26" s="181">
        <f t="shared" si="0"/>
        <v>0</v>
      </c>
    </row>
    <row r="27" spans="1:8" ht="12.75">
      <c r="A27" s="172"/>
      <c r="B27" s="159"/>
      <c r="C27" s="159"/>
      <c r="D27" s="111" t="s">
        <v>32</v>
      </c>
      <c r="E27" s="182" t="s">
        <v>35</v>
      </c>
      <c r="F27" s="130">
        <v>5000</v>
      </c>
      <c r="G27" s="130">
        <v>0</v>
      </c>
      <c r="H27" s="147">
        <f t="shared" si="0"/>
        <v>0</v>
      </c>
    </row>
    <row r="28" spans="1:8" ht="12.75">
      <c r="A28" s="183"/>
      <c r="B28" s="184">
        <v>92195</v>
      </c>
      <c r="C28" s="184"/>
      <c r="D28" s="155"/>
      <c r="E28" s="59" t="s">
        <v>36</v>
      </c>
      <c r="F28" s="123">
        <f>F29+F31</f>
        <v>4000.4300000000003</v>
      </c>
      <c r="G28" s="138">
        <f>G29+G31</f>
        <v>449.32</v>
      </c>
      <c r="H28" s="181">
        <f t="shared" si="0"/>
        <v>11.231792582297402</v>
      </c>
    </row>
    <row r="29" spans="1:8" ht="12.75">
      <c r="A29" s="169"/>
      <c r="B29" s="112"/>
      <c r="C29" s="112">
        <v>4190</v>
      </c>
      <c r="D29" s="122"/>
      <c r="E29" s="59" t="s">
        <v>37</v>
      </c>
      <c r="F29" s="138">
        <f>F30</f>
        <v>500</v>
      </c>
      <c r="G29" s="138">
        <f>G30</f>
        <v>449.32</v>
      </c>
      <c r="H29" s="153">
        <f t="shared" si="0"/>
        <v>89.864</v>
      </c>
    </row>
    <row r="30" spans="1:8" ht="12.75">
      <c r="A30" s="185"/>
      <c r="B30" s="186"/>
      <c r="C30" s="159"/>
      <c r="D30" s="111" t="s">
        <v>10</v>
      </c>
      <c r="E30" s="187" t="s">
        <v>38</v>
      </c>
      <c r="F30" s="130">
        <v>500</v>
      </c>
      <c r="G30" s="130">
        <v>449.32</v>
      </c>
      <c r="H30" s="131">
        <f t="shared" si="0"/>
        <v>89.864</v>
      </c>
    </row>
    <row r="31" spans="1:8" ht="12.75">
      <c r="A31" s="188"/>
      <c r="B31" s="157"/>
      <c r="C31" s="112">
        <v>4300</v>
      </c>
      <c r="D31" s="189"/>
      <c r="E31" s="190" t="s">
        <v>18</v>
      </c>
      <c r="F31" s="138">
        <f>F32+F33+F34</f>
        <v>3500.4300000000003</v>
      </c>
      <c r="G31" s="138">
        <f>G32+G33+G34</f>
        <v>0</v>
      </c>
      <c r="H31" s="181">
        <f t="shared" si="0"/>
        <v>0</v>
      </c>
    </row>
    <row r="32" spans="1:8" ht="12.75">
      <c r="A32" s="191"/>
      <c r="B32" s="145"/>
      <c r="C32" s="186"/>
      <c r="D32" s="111" t="s">
        <v>32</v>
      </c>
      <c r="E32" s="182" t="s">
        <v>39</v>
      </c>
      <c r="F32" s="130">
        <v>1474.26</v>
      </c>
      <c r="G32" s="130">
        <v>0</v>
      </c>
      <c r="H32" s="192">
        <f t="shared" si="0"/>
        <v>0</v>
      </c>
    </row>
    <row r="33" spans="1:8" ht="12.75">
      <c r="A33" s="193"/>
      <c r="B33" s="145"/>
      <c r="C33" s="145"/>
      <c r="D33" s="111" t="s">
        <v>12</v>
      </c>
      <c r="E33" s="194" t="s">
        <v>40</v>
      </c>
      <c r="F33" s="130">
        <v>1026.17</v>
      </c>
      <c r="G33" s="130">
        <v>0</v>
      </c>
      <c r="H33" s="131">
        <f t="shared" si="0"/>
        <v>0</v>
      </c>
    </row>
    <row r="34" spans="1:8" ht="12.75">
      <c r="A34" s="172"/>
      <c r="B34" s="159"/>
      <c r="C34" s="160"/>
      <c r="D34" s="111" t="s">
        <v>10</v>
      </c>
      <c r="E34" s="187" t="s">
        <v>41</v>
      </c>
      <c r="F34" s="130">
        <v>1000</v>
      </c>
      <c r="G34" s="130">
        <v>0</v>
      </c>
      <c r="H34" s="131">
        <f t="shared" si="0"/>
        <v>0</v>
      </c>
    </row>
    <row r="35" spans="1:8" ht="12.75">
      <c r="A35" s="195"/>
      <c r="B35" s="175"/>
      <c r="C35" s="176"/>
      <c r="D35" s="122"/>
      <c r="E35" s="111" t="s">
        <v>42</v>
      </c>
      <c r="F35" s="130">
        <f>F5+F16+F20</f>
        <v>179251.3</v>
      </c>
      <c r="G35" s="152">
        <f>G8+G9+G10+G13+G24+G30</f>
        <v>44396.75</v>
      </c>
      <c r="H35" s="181">
        <f t="shared" si="0"/>
        <v>24.767881739211937</v>
      </c>
    </row>
    <row r="36" spans="6:8" ht="12.75">
      <c r="F36" s="196"/>
      <c r="G36" s="197"/>
      <c r="H36" s="198"/>
    </row>
    <row r="37" spans="6:8" ht="12.75">
      <c r="F37" s="199"/>
      <c r="G37" s="200"/>
      <c r="H37" s="201"/>
    </row>
    <row r="38" spans="6:8" ht="12.75">
      <c r="F38" s="199"/>
      <c r="G38" s="202"/>
      <c r="H38" s="198"/>
    </row>
    <row r="39" spans="6:8" ht="12.75">
      <c r="F39" s="199"/>
      <c r="G39" s="202"/>
      <c r="H39" s="198"/>
    </row>
    <row r="40" spans="1:8" ht="12.75">
      <c r="A40" s="78"/>
      <c r="B40" s="78"/>
      <c r="C40" s="78"/>
      <c r="D40" s="78"/>
      <c r="E40" s="79"/>
      <c r="F40" s="203"/>
      <c r="G40" s="202"/>
      <c r="H40" s="198"/>
    </row>
    <row r="41" spans="1:8" ht="15">
      <c r="A41" s="81">
        <v>851</v>
      </c>
      <c r="B41" s="82"/>
      <c r="C41" s="82"/>
      <c r="D41" s="83"/>
      <c r="E41" s="84" t="s">
        <v>43</v>
      </c>
      <c r="F41" s="204">
        <f>F42</f>
        <v>1000</v>
      </c>
      <c r="G41" s="205">
        <f>G42</f>
        <v>0</v>
      </c>
      <c r="H41" s="206">
        <f aca="true" t="shared" si="2" ref="H41:H48">G41/F41*100</f>
        <v>0</v>
      </c>
    </row>
    <row r="42" spans="1:8" ht="12.75">
      <c r="A42" s="87"/>
      <c r="B42" s="88">
        <v>85195</v>
      </c>
      <c r="C42" s="88"/>
      <c r="D42" s="89"/>
      <c r="E42" s="90" t="s">
        <v>44</v>
      </c>
      <c r="F42" s="207">
        <f>F43</f>
        <v>1000</v>
      </c>
      <c r="G42" s="208">
        <f>G43</f>
        <v>0</v>
      </c>
      <c r="H42" s="209">
        <f t="shared" si="2"/>
        <v>0</v>
      </c>
    </row>
    <row r="43" spans="1:8" ht="12.75">
      <c r="A43" s="93"/>
      <c r="B43" s="94"/>
      <c r="C43" s="94">
        <v>2360</v>
      </c>
      <c r="D43" s="94"/>
      <c r="E43" s="95"/>
      <c r="F43" s="210">
        <f>F44</f>
        <v>1000</v>
      </c>
      <c r="G43" s="211">
        <v>0</v>
      </c>
      <c r="H43" s="212">
        <f t="shared" si="2"/>
        <v>0</v>
      </c>
    </row>
    <row r="44" spans="1:8" ht="51">
      <c r="A44" s="97"/>
      <c r="B44" s="98"/>
      <c r="C44" s="99"/>
      <c r="D44" s="100" t="s">
        <v>45</v>
      </c>
      <c r="E44" s="101" t="s">
        <v>46</v>
      </c>
      <c r="F44" s="213">
        <v>1000</v>
      </c>
      <c r="G44" s="214">
        <v>0</v>
      </c>
      <c r="H44" s="215">
        <f t="shared" si="2"/>
        <v>0</v>
      </c>
    </row>
    <row r="45" spans="1:8" ht="15">
      <c r="A45" s="103">
        <v>926</v>
      </c>
      <c r="B45" s="104"/>
      <c r="C45" s="104"/>
      <c r="D45" s="105"/>
      <c r="E45" s="106" t="s">
        <v>47</v>
      </c>
      <c r="F45" s="216">
        <f>F46</f>
        <v>26000</v>
      </c>
      <c r="G45" s="217">
        <f>G46</f>
        <v>0</v>
      </c>
      <c r="H45" s="218">
        <f t="shared" si="2"/>
        <v>0</v>
      </c>
    </row>
    <row r="46" spans="1:8" ht="12.75">
      <c r="A46" s="87"/>
      <c r="B46" s="88">
        <v>92605</v>
      </c>
      <c r="C46" s="88"/>
      <c r="D46" s="89"/>
      <c r="E46" s="90" t="s">
        <v>48</v>
      </c>
      <c r="F46" s="219">
        <f>F47</f>
        <v>26000</v>
      </c>
      <c r="G46" s="211">
        <v>0</v>
      </c>
      <c r="H46" s="212">
        <f t="shared" si="2"/>
        <v>0</v>
      </c>
    </row>
    <row r="47" spans="1:8" ht="12.75">
      <c r="A47" s="108"/>
      <c r="B47" s="99"/>
      <c r="C47" s="98">
        <v>2820</v>
      </c>
      <c r="D47" s="109"/>
      <c r="E47" s="109"/>
      <c r="F47" s="210">
        <f>F48</f>
        <v>26000</v>
      </c>
      <c r="G47" s="220">
        <f>G48</f>
        <v>11900</v>
      </c>
      <c r="H47" s="221">
        <f t="shared" si="2"/>
        <v>45.76923076923077</v>
      </c>
    </row>
    <row r="48" spans="1:8" ht="25.5">
      <c r="A48" s="93"/>
      <c r="B48" s="94"/>
      <c r="C48" s="94"/>
      <c r="D48" s="95"/>
      <c r="E48" s="110" t="s">
        <v>49</v>
      </c>
      <c r="F48" s="210">
        <v>26000</v>
      </c>
      <c r="G48" s="220">
        <v>11900</v>
      </c>
      <c r="H48" s="221">
        <f t="shared" si="2"/>
        <v>45.76923076923077</v>
      </c>
    </row>
  </sheetData>
  <sheetProtection selectLockedCells="1" selectUnlockedCells="1"/>
  <mergeCells count="10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0.9298611111111111" bottom="0.1597222222222222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="70" zoomScaleNormal="70" zoomScalePageLayoutView="0" workbookViewId="0" topLeftCell="A64">
      <selection activeCell="E47" sqref="E47"/>
    </sheetView>
  </sheetViews>
  <sheetFormatPr defaultColWidth="9.140625" defaultRowHeight="12.75"/>
  <cols>
    <col min="1" max="1" width="9.421875" style="222" customWidth="1"/>
    <col min="2" max="2" width="12.00390625" style="222" customWidth="1"/>
    <col min="3" max="3" width="11.140625" style="222" customWidth="1"/>
    <col min="4" max="4" width="32.57421875" style="222" customWidth="1"/>
    <col min="5" max="5" width="68.140625" style="222" customWidth="1"/>
    <col min="6" max="7" width="23.421875" style="222" customWidth="1"/>
    <col min="8" max="8" width="13.421875" style="222" customWidth="1"/>
    <col min="9" max="16384" width="9.140625" style="222" customWidth="1"/>
  </cols>
  <sheetData>
    <row r="1" spans="1:6" ht="42.75" customHeight="1">
      <c r="A1" s="395" t="s">
        <v>141</v>
      </c>
      <c r="B1" s="395"/>
      <c r="C1" s="395"/>
      <c r="D1" s="395"/>
      <c r="E1" s="395"/>
      <c r="F1" s="395"/>
    </row>
    <row r="2" spans="1:6" ht="42.75" customHeight="1">
      <c r="A2" s="396" t="s">
        <v>147</v>
      </c>
      <c r="B2" s="397"/>
      <c r="C2" s="397"/>
      <c r="D2" s="397"/>
      <c r="E2" s="397"/>
      <c r="F2" s="397"/>
    </row>
    <row r="3" spans="1:6" ht="24.75" customHeight="1">
      <c r="A3" s="398" t="s">
        <v>1</v>
      </c>
      <c r="B3" s="398" t="s">
        <v>2</v>
      </c>
      <c r="C3" s="398" t="s">
        <v>3</v>
      </c>
      <c r="D3" s="398" t="s">
        <v>4</v>
      </c>
      <c r="E3" s="398" t="s">
        <v>5</v>
      </c>
      <c r="F3" s="398" t="s">
        <v>6</v>
      </c>
    </row>
    <row r="4" spans="1:6" ht="12.75">
      <c r="A4" s="398"/>
      <c r="B4" s="398"/>
      <c r="C4" s="398"/>
      <c r="D4" s="398"/>
      <c r="E4" s="398"/>
      <c r="F4" s="398"/>
    </row>
    <row r="5" spans="1:6" ht="15.75">
      <c r="A5" s="352" t="s">
        <v>145</v>
      </c>
      <c r="B5" s="352"/>
      <c r="C5" s="351"/>
      <c r="D5" s="351"/>
      <c r="E5" s="353" t="s">
        <v>132</v>
      </c>
      <c r="F5" s="354">
        <f>SUM(F7)</f>
        <v>3000</v>
      </c>
    </row>
    <row r="6" spans="1:6" ht="15.75">
      <c r="A6" s="352"/>
      <c r="B6" s="352" t="s">
        <v>146</v>
      </c>
      <c r="C6" s="351"/>
      <c r="D6" s="351"/>
      <c r="E6" s="353" t="s">
        <v>148</v>
      </c>
      <c r="F6" s="354">
        <v>3000</v>
      </c>
    </row>
    <row r="7" spans="1:6" ht="15.75">
      <c r="A7" s="351"/>
      <c r="B7" s="351"/>
      <c r="C7" s="355">
        <v>4210</v>
      </c>
      <c r="D7" s="351"/>
      <c r="E7" s="353" t="s">
        <v>30</v>
      </c>
      <c r="F7" s="354">
        <f>SUM(F8)</f>
        <v>3000</v>
      </c>
    </row>
    <row r="8" spans="1:6" ht="15.75">
      <c r="A8" s="351"/>
      <c r="B8" s="351"/>
      <c r="C8" s="355"/>
      <c r="D8" s="351" t="s">
        <v>55</v>
      </c>
      <c r="E8" s="356" t="s">
        <v>56</v>
      </c>
      <c r="F8" s="357">
        <v>3000</v>
      </c>
    </row>
    <row r="9" spans="1:6" ht="15.75">
      <c r="A9" s="351">
        <v>600</v>
      </c>
      <c r="B9" s="358"/>
      <c r="C9" s="359"/>
      <c r="D9" s="351"/>
      <c r="E9" s="355" t="s">
        <v>7</v>
      </c>
      <c r="F9" s="357">
        <f>SUM(F10)</f>
        <v>164807.04</v>
      </c>
    </row>
    <row r="10" spans="1:6" ht="15.75">
      <c r="A10" s="351"/>
      <c r="B10" s="351">
        <v>60016</v>
      </c>
      <c r="C10" s="360"/>
      <c r="D10" s="351"/>
      <c r="E10" s="353" t="s">
        <v>8</v>
      </c>
      <c r="F10" s="357">
        <f>SUM(F11,F14,F23)</f>
        <v>164807.04</v>
      </c>
    </row>
    <row r="11" spans="1:8" ht="26.25">
      <c r="A11" s="351"/>
      <c r="B11" s="351"/>
      <c r="C11" s="360">
        <v>4270</v>
      </c>
      <c r="D11" s="351"/>
      <c r="E11" s="353" t="s">
        <v>135</v>
      </c>
      <c r="F11" s="357">
        <f>SUM(F12:F13)</f>
        <v>17000</v>
      </c>
      <c r="G11" s="223"/>
      <c r="H11" s="224"/>
    </row>
    <row r="12" spans="1:6" ht="15.75">
      <c r="A12" s="351"/>
      <c r="B12" s="351"/>
      <c r="C12" s="360"/>
      <c r="D12" s="351" t="s">
        <v>19</v>
      </c>
      <c r="E12" s="356" t="s">
        <v>134</v>
      </c>
      <c r="F12" s="357">
        <v>5000</v>
      </c>
    </row>
    <row r="13" spans="1:6" ht="15.75">
      <c r="A13" s="351"/>
      <c r="B13" s="351"/>
      <c r="C13" s="360"/>
      <c r="D13" s="351" t="s">
        <v>64</v>
      </c>
      <c r="E13" s="356" t="s">
        <v>133</v>
      </c>
      <c r="F13" s="357">
        <v>12000</v>
      </c>
    </row>
    <row r="14" spans="1:6" ht="30.75" customHeight="1">
      <c r="A14" s="361"/>
      <c r="B14" s="358"/>
      <c r="C14" s="362">
        <v>6060</v>
      </c>
      <c r="D14" s="351"/>
      <c r="E14" s="353" t="s">
        <v>57</v>
      </c>
      <c r="F14" s="363">
        <f>SUM(F15:F22)</f>
        <v>136696.81</v>
      </c>
    </row>
    <row r="15" spans="1:6" ht="15.75">
      <c r="A15" s="361"/>
      <c r="B15" s="358"/>
      <c r="C15" s="364"/>
      <c r="D15" s="351" t="s">
        <v>58</v>
      </c>
      <c r="E15" s="365" t="s">
        <v>59</v>
      </c>
      <c r="F15" s="366">
        <v>30323.16</v>
      </c>
    </row>
    <row r="16" spans="1:6" ht="15.75">
      <c r="A16" s="361"/>
      <c r="B16" s="358"/>
      <c r="C16" s="364"/>
      <c r="D16" s="351" t="s">
        <v>10</v>
      </c>
      <c r="E16" s="365" t="s">
        <v>59</v>
      </c>
      <c r="F16" s="366">
        <v>9612.44</v>
      </c>
    </row>
    <row r="17" spans="1:7" ht="15.75">
      <c r="A17" s="361"/>
      <c r="B17" s="358"/>
      <c r="C17" s="364"/>
      <c r="D17" s="351" t="s">
        <v>12</v>
      </c>
      <c r="E17" s="365" t="s">
        <v>59</v>
      </c>
      <c r="F17" s="366">
        <v>25592.75</v>
      </c>
      <c r="G17" s="224"/>
    </row>
    <row r="18" spans="1:7" ht="15.75">
      <c r="A18" s="361"/>
      <c r="B18" s="358"/>
      <c r="C18" s="364"/>
      <c r="D18" s="351" t="s">
        <v>19</v>
      </c>
      <c r="E18" s="365" t="s">
        <v>59</v>
      </c>
      <c r="F18" s="366">
        <v>14888.67</v>
      </c>
      <c r="G18" s="224"/>
    </row>
    <row r="19" spans="1:6" ht="15.75">
      <c r="A19" s="361"/>
      <c r="B19" s="358"/>
      <c r="C19" s="364"/>
      <c r="D19" s="351" t="s">
        <v>26</v>
      </c>
      <c r="E19" s="365" t="s">
        <v>59</v>
      </c>
      <c r="F19" s="366">
        <v>20013.29</v>
      </c>
    </row>
    <row r="20" spans="1:6" ht="15.75">
      <c r="A20" s="361"/>
      <c r="B20" s="358"/>
      <c r="C20" s="364"/>
      <c r="D20" s="351" t="s">
        <v>60</v>
      </c>
      <c r="E20" s="365" t="s">
        <v>59</v>
      </c>
      <c r="F20" s="366">
        <v>9582.12</v>
      </c>
    </row>
    <row r="21" spans="1:6" ht="15.75">
      <c r="A21" s="361"/>
      <c r="B21" s="358"/>
      <c r="C21" s="364"/>
      <c r="D21" s="351" t="s">
        <v>32</v>
      </c>
      <c r="E21" s="365" t="s">
        <v>59</v>
      </c>
      <c r="F21" s="366">
        <v>13918.33</v>
      </c>
    </row>
    <row r="22" spans="1:6" ht="15.75">
      <c r="A22" s="361"/>
      <c r="B22" s="358"/>
      <c r="C22" s="364"/>
      <c r="D22" s="351" t="s">
        <v>16</v>
      </c>
      <c r="E22" s="365" t="s">
        <v>59</v>
      </c>
      <c r="F22" s="366">
        <v>12766.05</v>
      </c>
    </row>
    <row r="23" spans="1:6" ht="15.75">
      <c r="A23" s="361"/>
      <c r="B23" s="358"/>
      <c r="C23" s="362">
        <v>4300</v>
      </c>
      <c r="D23" s="351"/>
      <c r="E23" s="367" t="s">
        <v>18</v>
      </c>
      <c r="F23" s="366">
        <f>SUM(F24:F25)</f>
        <v>11110.23</v>
      </c>
    </row>
    <row r="24" spans="1:6" ht="15.75">
      <c r="A24" s="361"/>
      <c r="B24" s="358"/>
      <c r="C24" s="364"/>
      <c r="D24" s="351" t="s">
        <v>19</v>
      </c>
      <c r="E24" s="365" t="s">
        <v>61</v>
      </c>
      <c r="F24" s="366">
        <v>5000</v>
      </c>
    </row>
    <row r="25" spans="1:6" ht="15.75">
      <c r="A25" s="361"/>
      <c r="B25" s="358"/>
      <c r="C25" s="364"/>
      <c r="D25" s="351" t="s">
        <v>58</v>
      </c>
      <c r="E25" s="365" t="s">
        <v>62</v>
      </c>
      <c r="F25" s="366">
        <v>6110.23</v>
      </c>
    </row>
    <row r="26" spans="1:6" ht="15.75">
      <c r="A26" s="368">
        <v>754</v>
      </c>
      <c r="B26" s="351"/>
      <c r="C26" s="362"/>
      <c r="D26" s="351"/>
      <c r="E26" s="367" t="s">
        <v>24</v>
      </c>
      <c r="F26" s="366">
        <f>(F28)</f>
        <v>14000</v>
      </c>
    </row>
    <row r="27" spans="1:6" ht="15.75">
      <c r="A27" s="368"/>
      <c r="B27" s="351">
        <v>75412</v>
      </c>
      <c r="C27" s="362"/>
      <c r="D27" s="351"/>
      <c r="E27" s="367" t="s">
        <v>142</v>
      </c>
      <c r="F27" s="366">
        <v>14000</v>
      </c>
    </row>
    <row r="28" spans="1:6" ht="15.75">
      <c r="A28" s="368"/>
      <c r="B28" s="351"/>
      <c r="C28" s="362">
        <v>4210</v>
      </c>
      <c r="D28" s="351"/>
      <c r="E28" s="353" t="s">
        <v>30</v>
      </c>
      <c r="F28" s="366">
        <f>SUM(F29:F31)</f>
        <v>14000</v>
      </c>
    </row>
    <row r="29" spans="1:6" ht="15.75">
      <c r="A29" s="361"/>
      <c r="B29" s="358"/>
      <c r="C29" s="364"/>
      <c r="D29" s="351" t="s">
        <v>12</v>
      </c>
      <c r="E29" s="365" t="s">
        <v>63</v>
      </c>
      <c r="F29" s="366">
        <v>5000</v>
      </c>
    </row>
    <row r="30" spans="1:6" ht="15.75">
      <c r="A30" s="361"/>
      <c r="B30" s="358"/>
      <c r="C30" s="364"/>
      <c r="D30" s="351" t="s">
        <v>64</v>
      </c>
      <c r="E30" s="365" t="s">
        <v>65</v>
      </c>
      <c r="F30" s="366">
        <v>6000</v>
      </c>
    </row>
    <row r="31" spans="1:6" ht="15.75">
      <c r="A31" s="361"/>
      <c r="B31" s="358"/>
      <c r="C31" s="364"/>
      <c r="D31" s="351" t="s">
        <v>58</v>
      </c>
      <c r="E31" s="365" t="s">
        <v>66</v>
      </c>
      <c r="F31" s="366">
        <v>3000</v>
      </c>
    </row>
    <row r="32" spans="1:6" ht="15.75">
      <c r="A32" s="368">
        <v>750</v>
      </c>
      <c r="B32" s="351"/>
      <c r="C32" s="362"/>
      <c r="D32" s="351"/>
      <c r="E32" s="369" t="s">
        <v>136</v>
      </c>
      <c r="F32" s="366">
        <v>3000</v>
      </c>
    </row>
    <row r="33" spans="1:6" ht="15.75">
      <c r="A33" s="368"/>
      <c r="B33" s="351">
        <v>75075</v>
      </c>
      <c r="C33" s="362"/>
      <c r="D33" s="351"/>
      <c r="E33" s="367" t="s">
        <v>67</v>
      </c>
      <c r="F33" s="366">
        <v>3000</v>
      </c>
    </row>
    <row r="34" spans="1:6" ht="15.75">
      <c r="A34" s="368"/>
      <c r="B34" s="351"/>
      <c r="C34" s="362">
        <v>4300</v>
      </c>
      <c r="D34" s="351"/>
      <c r="E34" s="370" t="s">
        <v>137</v>
      </c>
      <c r="F34" s="366">
        <f>SUM(F35)</f>
        <v>3000</v>
      </c>
    </row>
    <row r="35" spans="1:7" ht="34.5" customHeight="1">
      <c r="A35" s="361"/>
      <c r="B35" s="358"/>
      <c r="C35" s="364"/>
      <c r="D35" s="351" t="s">
        <v>22</v>
      </c>
      <c r="E35" s="371" t="s">
        <v>69</v>
      </c>
      <c r="F35" s="366">
        <v>3000</v>
      </c>
      <c r="G35" s="224"/>
    </row>
    <row r="36" spans="1:6" ht="15.75">
      <c r="A36" s="372">
        <v>900</v>
      </c>
      <c r="B36" s="351"/>
      <c r="C36" s="364"/>
      <c r="D36" s="351"/>
      <c r="E36" s="373" t="s">
        <v>70</v>
      </c>
      <c r="F36" s="357">
        <v>1561.6</v>
      </c>
    </row>
    <row r="37" spans="1:6" ht="15.75">
      <c r="A37" s="372"/>
      <c r="B37" s="351">
        <v>90004</v>
      </c>
      <c r="C37" s="364"/>
      <c r="D37" s="351"/>
      <c r="E37" s="374" t="s">
        <v>144</v>
      </c>
      <c r="F37" s="357">
        <f>SUM(F39:F39)</f>
        <v>1561.6</v>
      </c>
    </row>
    <row r="38" spans="1:6" ht="15.75">
      <c r="A38" s="372"/>
      <c r="B38" s="351"/>
      <c r="C38" s="362">
        <v>4210</v>
      </c>
      <c r="D38" s="351"/>
      <c r="E38" s="353" t="s">
        <v>30</v>
      </c>
      <c r="F38" s="350">
        <f>SUM(F39)</f>
        <v>1561.6</v>
      </c>
    </row>
    <row r="39" spans="1:6" ht="15.75">
      <c r="A39" s="372"/>
      <c r="B39" s="351"/>
      <c r="C39" s="362"/>
      <c r="D39" s="351" t="s">
        <v>32</v>
      </c>
      <c r="E39" s="365" t="s">
        <v>71</v>
      </c>
      <c r="F39" s="357">
        <v>1561.6</v>
      </c>
    </row>
    <row r="40" spans="1:6" ht="15.75">
      <c r="A40" s="372">
        <v>921</v>
      </c>
      <c r="B40" s="351"/>
      <c r="C40" s="360"/>
      <c r="D40" s="351"/>
      <c r="E40" s="369" t="s">
        <v>72</v>
      </c>
      <c r="F40" s="357">
        <v>29426.78</v>
      </c>
    </row>
    <row r="41" spans="1:6" ht="15.75">
      <c r="A41" s="372"/>
      <c r="B41" s="351">
        <v>92109</v>
      </c>
      <c r="C41" s="360"/>
      <c r="D41" s="351"/>
      <c r="E41" s="353" t="s">
        <v>29</v>
      </c>
      <c r="F41" s="357">
        <f>SUM(F42+F49)</f>
        <v>29426.78</v>
      </c>
    </row>
    <row r="42" spans="1:6" ht="15.75">
      <c r="A42" s="372"/>
      <c r="B42" s="351"/>
      <c r="C42" s="360">
        <v>4210</v>
      </c>
      <c r="D42" s="351"/>
      <c r="E42" s="353" t="s">
        <v>30</v>
      </c>
      <c r="F42" s="357">
        <f>SUM(F43:F46)</f>
        <v>20198.84</v>
      </c>
    </row>
    <row r="43" spans="1:6" ht="15.75">
      <c r="A43" s="372"/>
      <c r="B43" s="351"/>
      <c r="C43" s="360"/>
      <c r="D43" s="351" t="s">
        <v>60</v>
      </c>
      <c r="E43" s="365" t="s">
        <v>73</v>
      </c>
      <c r="F43" s="357">
        <v>1198.84</v>
      </c>
    </row>
    <row r="44" spans="1:6" ht="15.75">
      <c r="A44" s="372"/>
      <c r="B44" s="351"/>
      <c r="C44" s="360"/>
      <c r="D44" s="351" t="s">
        <v>32</v>
      </c>
      <c r="E44" s="365" t="s">
        <v>74</v>
      </c>
      <c r="F44" s="357">
        <v>6000</v>
      </c>
    </row>
    <row r="45" spans="1:6" ht="15.75">
      <c r="A45" s="372"/>
      <c r="B45" s="351"/>
      <c r="C45" s="360"/>
      <c r="D45" s="351" t="s">
        <v>12</v>
      </c>
      <c r="E45" s="365" t="s">
        <v>75</v>
      </c>
      <c r="F45" s="357">
        <v>2000</v>
      </c>
    </row>
    <row r="46" spans="1:6" ht="31.5">
      <c r="A46" s="372"/>
      <c r="B46" s="351"/>
      <c r="C46" s="360"/>
      <c r="D46" s="351" t="s">
        <v>16</v>
      </c>
      <c r="E46" s="371" t="s">
        <v>76</v>
      </c>
      <c r="F46" s="350">
        <v>11000</v>
      </c>
    </row>
    <row r="47" spans="1:6" ht="15.75">
      <c r="A47" s="372"/>
      <c r="B47" s="351"/>
      <c r="C47" s="360">
        <v>4300</v>
      </c>
      <c r="D47" s="351"/>
      <c r="E47" s="370" t="s">
        <v>68</v>
      </c>
      <c r="F47" s="350">
        <f>F48</f>
        <v>6000</v>
      </c>
    </row>
    <row r="48" spans="1:6" ht="31.5">
      <c r="A48" s="372"/>
      <c r="B48" s="351"/>
      <c r="C48" s="360"/>
      <c r="D48" s="351" t="s">
        <v>12</v>
      </c>
      <c r="E48" s="371" t="s">
        <v>77</v>
      </c>
      <c r="F48" s="350">
        <v>6000</v>
      </c>
    </row>
    <row r="49" spans="1:6" ht="15.75">
      <c r="A49" s="372"/>
      <c r="B49" s="351"/>
      <c r="C49" s="360">
        <v>6050</v>
      </c>
      <c r="D49" s="351"/>
      <c r="E49" s="375" t="s">
        <v>138</v>
      </c>
      <c r="F49" s="350">
        <f>SUM(F50)</f>
        <v>9227.94</v>
      </c>
    </row>
    <row r="50" spans="1:6" ht="15.75">
      <c r="A50" s="372"/>
      <c r="B50" s="351"/>
      <c r="C50" s="360"/>
      <c r="D50" s="351" t="s">
        <v>10</v>
      </c>
      <c r="E50" s="371" t="s">
        <v>143</v>
      </c>
      <c r="F50" s="350">
        <v>9227.94</v>
      </c>
    </row>
    <row r="51" spans="1:6" ht="15.75">
      <c r="A51" s="365"/>
      <c r="B51" s="351">
        <v>92195</v>
      </c>
      <c r="C51" s="360"/>
      <c r="D51" s="351"/>
      <c r="E51" s="376" t="s">
        <v>36</v>
      </c>
      <c r="F51" s="357">
        <f>SUM(F52,F54,F68,F72)</f>
        <v>33598.18</v>
      </c>
    </row>
    <row r="52" spans="1:6" ht="15.75">
      <c r="A52" s="365"/>
      <c r="B52" s="351"/>
      <c r="C52" s="360">
        <v>4190</v>
      </c>
      <c r="D52" s="351"/>
      <c r="E52" s="376" t="s">
        <v>37</v>
      </c>
      <c r="F52" s="357">
        <f>SUM(F53)</f>
        <v>1212.75</v>
      </c>
    </row>
    <row r="53" spans="1:6" ht="15.75">
      <c r="A53" s="365"/>
      <c r="B53" s="351"/>
      <c r="C53" s="360"/>
      <c r="D53" s="351" t="s">
        <v>26</v>
      </c>
      <c r="E53" s="377" t="s">
        <v>78</v>
      </c>
      <c r="F53" s="357">
        <v>1212.75</v>
      </c>
    </row>
    <row r="54" spans="1:6" ht="22.5" customHeight="1">
      <c r="A54" s="365"/>
      <c r="B54" s="365"/>
      <c r="C54" s="360">
        <v>4210</v>
      </c>
      <c r="D54" s="351"/>
      <c r="E54" s="353" t="s">
        <v>30</v>
      </c>
      <c r="F54" s="357">
        <f>SUM(F55:F67)</f>
        <v>22960.989999999998</v>
      </c>
    </row>
    <row r="55" spans="1:6" ht="20.25" customHeight="1">
      <c r="A55" s="365"/>
      <c r="B55" s="365"/>
      <c r="C55" s="359"/>
      <c r="D55" s="378" t="s">
        <v>10</v>
      </c>
      <c r="E55" s="356" t="s">
        <v>79</v>
      </c>
      <c r="F55" s="357">
        <v>384.5</v>
      </c>
    </row>
    <row r="56" spans="1:6" ht="21" customHeight="1">
      <c r="A56" s="365"/>
      <c r="B56" s="365"/>
      <c r="C56" s="359"/>
      <c r="D56" s="351" t="s">
        <v>12</v>
      </c>
      <c r="E56" s="377" t="s">
        <v>79</v>
      </c>
      <c r="F56" s="357">
        <v>1023.71</v>
      </c>
    </row>
    <row r="57" spans="1:6" ht="18.75" customHeight="1">
      <c r="A57" s="365"/>
      <c r="B57" s="365"/>
      <c r="C57" s="359"/>
      <c r="D57" s="351" t="s">
        <v>19</v>
      </c>
      <c r="E57" s="377" t="s">
        <v>79</v>
      </c>
      <c r="F57" s="357">
        <v>595.55</v>
      </c>
    </row>
    <row r="58" spans="1:6" ht="20.25" customHeight="1">
      <c r="A58" s="365"/>
      <c r="B58" s="365"/>
      <c r="C58" s="359"/>
      <c r="D58" s="351" t="s">
        <v>26</v>
      </c>
      <c r="E58" s="377" t="s">
        <v>79</v>
      </c>
      <c r="F58" s="357">
        <v>800.53</v>
      </c>
    </row>
    <row r="59" spans="1:6" ht="19.5" customHeight="1">
      <c r="A59" s="365"/>
      <c r="B59" s="365"/>
      <c r="C59" s="359"/>
      <c r="D59" s="351" t="s">
        <v>58</v>
      </c>
      <c r="E59" s="365" t="s">
        <v>79</v>
      </c>
      <c r="F59" s="357">
        <v>1212.93</v>
      </c>
    </row>
    <row r="60" spans="1:6" ht="16.5" customHeight="1">
      <c r="A60" s="365"/>
      <c r="B60" s="365"/>
      <c r="C60" s="359"/>
      <c r="D60" s="351" t="s">
        <v>60</v>
      </c>
      <c r="E60" s="377" t="s">
        <v>79</v>
      </c>
      <c r="F60" s="357">
        <v>383.28</v>
      </c>
    </row>
    <row r="61" spans="1:6" ht="21" customHeight="1">
      <c r="A61" s="365"/>
      <c r="B61" s="365"/>
      <c r="C61" s="359"/>
      <c r="D61" s="351" t="s">
        <v>32</v>
      </c>
      <c r="E61" s="377" t="s">
        <v>79</v>
      </c>
      <c r="F61" s="357">
        <v>556.73</v>
      </c>
    </row>
    <row r="62" spans="1:6" ht="18.75" customHeight="1">
      <c r="A62" s="365"/>
      <c r="B62" s="365"/>
      <c r="C62" s="359"/>
      <c r="D62" s="351" t="s">
        <v>16</v>
      </c>
      <c r="E62" s="377" t="s">
        <v>79</v>
      </c>
      <c r="F62" s="357">
        <v>510.64</v>
      </c>
    </row>
    <row r="63" spans="1:6" ht="18.75" customHeight="1">
      <c r="A63" s="365"/>
      <c r="B63" s="365"/>
      <c r="C63" s="359"/>
      <c r="D63" s="351" t="s">
        <v>19</v>
      </c>
      <c r="E63" s="377" t="s">
        <v>80</v>
      </c>
      <c r="F63" s="357">
        <v>293.12</v>
      </c>
    </row>
    <row r="64" spans="1:6" ht="18.75" customHeight="1">
      <c r="A64" s="365"/>
      <c r="B64" s="365"/>
      <c r="C64" s="359"/>
      <c r="D64" s="351" t="s">
        <v>32</v>
      </c>
      <c r="E64" s="377" t="s">
        <v>81</v>
      </c>
      <c r="F64" s="357">
        <v>2000</v>
      </c>
    </row>
    <row r="65" spans="1:6" ht="18.75" customHeight="1">
      <c r="A65" s="365"/>
      <c r="B65" s="365"/>
      <c r="C65" s="359"/>
      <c r="D65" s="351" t="s">
        <v>60</v>
      </c>
      <c r="E65" s="377" t="s">
        <v>82</v>
      </c>
      <c r="F65" s="357">
        <v>5000</v>
      </c>
    </row>
    <row r="66" spans="1:6" ht="18.75" customHeight="1">
      <c r="A66" s="365"/>
      <c r="B66" s="365"/>
      <c r="C66" s="359"/>
      <c r="D66" s="351" t="s">
        <v>16</v>
      </c>
      <c r="E66" s="377" t="s">
        <v>83</v>
      </c>
      <c r="F66" s="357">
        <v>200</v>
      </c>
    </row>
    <row r="67" spans="1:6" ht="22.5" customHeight="1">
      <c r="A67" s="365"/>
      <c r="B67" s="365"/>
      <c r="C67" s="359"/>
      <c r="D67" s="351" t="s">
        <v>12</v>
      </c>
      <c r="E67" s="377" t="s">
        <v>84</v>
      </c>
      <c r="F67" s="357">
        <v>10000</v>
      </c>
    </row>
    <row r="68" spans="1:6" ht="15.75">
      <c r="A68" s="372"/>
      <c r="B68" s="351"/>
      <c r="C68" s="360">
        <v>4220</v>
      </c>
      <c r="D68" s="351"/>
      <c r="E68" s="376" t="s">
        <v>85</v>
      </c>
      <c r="F68" s="357">
        <f>SUM(F69:F71)</f>
        <v>2300.41</v>
      </c>
    </row>
    <row r="69" spans="1:6" ht="15.75">
      <c r="A69" s="372"/>
      <c r="B69" s="351"/>
      <c r="C69" s="360"/>
      <c r="D69" s="351" t="s">
        <v>60</v>
      </c>
      <c r="E69" s="377" t="s">
        <v>86</v>
      </c>
      <c r="F69" s="357">
        <v>1000</v>
      </c>
    </row>
    <row r="70" spans="1:6" ht="15.75">
      <c r="A70" s="372"/>
      <c r="B70" s="351"/>
      <c r="C70" s="360"/>
      <c r="D70" s="351" t="s">
        <v>16</v>
      </c>
      <c r="E70" s="377" t="s">
        <v>87</v>
      </c>
      <c r="F70" s="357">
        <v>300.41</v>
      </c>
    </row>
    <row r="71" spans="1:6" ht="15.75">
      <c r="A71" s="372"/>
      <c r="B71" s="351"/>
      <c r="C71" s="360"/>
      <c r="D71" s="351" t="s">
        <v>12</v>
      </c>
      <c r="E71" s="377" t="s">
        <v>87</v>
      </c>
      <c r="F71" s="357">
        <v>1000</v>
      </c>
    </row>
    <row r="72" spans="1:6" ht="15.75">
      <c r="A72" s="379"/>
      <c r="B72" s="358"/>
      <c r="C72" s="360">
        <v>4300</v>
      </c>
      <c r="D72" s="351"/>
      <c r="E72" s="376" t="s">
        <v>18</v>
      </c>
      <c r="F72" s="357">
        <f>SUM(F73:F77)</f>
        <v>7124.03</v>
      </c>
    </row>
    <row r="73" spans="1:6" ht="15.75">
      <c r="A73" s="379"/>
      <c r="B73" s="358"/>
      <c r="C73" s="360"/>
      <c r="D73" s="351" t="s">
        <v>12</v>
      </c>
      <c r="E73" s="365" t="s">
        <v>88</v>
      </c>
      <c r="F73" s="380">
        <v>569.03</v>
      </c>
    </row>
    <row r="74" spans="1:6" ht="15.75">
      <c r="A74" s="379"/>
      <c r="B74" s="358"/>
      <c r="C74" s="360"/>
      <c r="D74" s="351" t="s">
        <v>32</v>
      </c>
      <c r="E74" s="365" t="s">
        <v>89</v>
      </c>
      <c r="F74" s="380">
        <v>1800</v>
      </c>
    </row>
    <row r="75" spans="1:6" ht="15.75">
      <c r="A75" s="379"/>
      <c r="B75" s="358"/>
      <c r="C75" s="360"/>
      <c r="D75" s="381" t="s">
        <v>32</v>
      </c>
      <c r="E75" s="365" t="s">
        <v>140</v>
      </c>
      <c r="F75" s="357">
        <v>2000</v>
      </c>
    </row>
    <row r="76" spans="1:6" ht="15.75">
      <c r="A76" s="379"/>
      <c r="B76" s="358"/>
      <c r="C76" s="360"/>
      <c r="D76" s="381" t="s">
        <v>16</v>
      </c>
      <c r="E76" s="365" t="s">
        <v>90</v>
      </c>
      <c r="F76" s="357">
        <v>755</v>
      </c>
    </row>
    <row r="77" spans="1:6" ht="15.75">
      <c r="A77" s="379"/>
      <c r="B77" s="358"/>
      <c r="C77" s="360"/>
      <c r="D77" s="381" t="s">
        <v>60</v>
      </c>
      <c r="E77" s="365" t="s">
        <v>91</v>
      </c>
      <c r="F77" s="357">
        <v>2000</v>
      </c>
    </row>
    <row r="78" spans="1:6" ht="15.75">
      <c r="A78" s="372">
        <v>926</v>
      </c>
      <c r="B78" s="351"/>
      <c r="C78" s="360"/>
      <c r="D78" s="381"/>
      <c r="E78" s="370" t="s">
        <v>47</v>
      </c>
      <c r="F78" s="357">
        <v>14000</v>
      </c>
    </row>
    <row r="79" spans="1:6" ht="15.75">
      <c r="A79" s="379"/>
      <c r="B79" s="351">
        <v>92601</v>
      </c>
      <c r="C79" s="360"/>
      <c r="D79" s="381"/>
      <c r="E79" s="370" t="s">
        <v>124</v>
      </c>
      <c r="F79" s="357">
        <v>14000</v>
      </c>
    </row>
    <row r="80" spans="1:6" ht="15.75">
      <c r="A80" s="379"/>
      <c r="B80" s="358"/>
      <c r="C80" s="360">
        <v>4210</v>
      </c>
      <c r="D80" s="381"/>
      <c r="E80" s="353" t="s">
        <v>30</v>
      </c>
      <c r="F80" s="357">
        <f>SUM(F81)</f>
        <v>14000</v>
      </c>
    </row>
    <row r="81" spans="1:6" ht="15.75">
      <c r="A81" s="379"/>
      <c r="B81" s="358"/>
      <c r="C81" s="360"/>
      <c r="D81" s="381" t="s">
        <v>58</v>
      </c>
      <c r="E81" s="371" t="s">
        <v>92</v>
      </c>
      <c r="F81" s="357">
        <v>14000</v>
      </c>
    </row>
    <row r="82" spans="1:6" ht="15.75">
      <c r="A82" s="367"/>
      <c r="B82" s="351">
        <v>92695</v>
      </c>
      <c r="C82" s="360"/>
      <c r="D82" s="351"/>
      <c r="E82" s="376" t="s">
        <v>36</v>
      </c>
      <c r="F82" s="357">
        <f>SUM(F83)</f>
        <v>4000</v>
      </c>
    </row>
    <row r="83" spans="1:6" ht="15.75">
      <c r="A83" s="367"/>
      <c r="B83" s="351"/>
      <c r="C83" s="360">
        <v>4210</v>
      </c>
      <c r="D83" s="351"/>
      <c r="E83" s="353" t="s">
        <v>30</v>
      </c>
      <c r="F83" s="357">
        <f>SUM(F84)</f>
        <v>4000</v>
      </c>
    </row>
    <row r="84" spans="1:6" ht="15.75">
      <c r="A84" s="367"/>
      <c r="B84" s="365"/>
      <c r="C84" s="382"/>
      <c r="D84" s="351" t="s">
        <v>19</v>
      </c>
      <c r="E84" s="377" t="s">
        <v>139</v>
      </c>
      <c r="F84" s="357">
        <v>4000</v>
      </c>
    </row>
    <row r="85" spans="1:6" ht="15.75">
      <c r="A85" s="372"/>
      <c r="B85" s="351"/>
      <c r="C85" s="383"/>
      <c r="D85" s="351"/>
      <c r="E85" s="351" t="s">
        <v>42</v>
      </c>
      <c r="F85" s="350">
        <f>SUM(F83+F80+F72+F68+F54+F52+F42+F38+F34+F28+F23+F14+F11+F7+F49+F47)</f>
        <v>273393.6</v>
      </c>
    </row>
    <row r="86" spans="1:6" ht="15.75">
      <c r="A86" s="225"/>
      <c r="B86" s="226"/>
      <c r="C86" s="227"/>
      <c r="D86" s="227"/>
      <c r="E86" s="227"/>
      <c r="F86" s="227"/>
    </row>
    <row r="87" spans="1:6" ht="15.75">
      <c r="A87" s="225"/>
      <c r="B87" s="226"/>
      <c r="C87" s="227"/>
      <c r="D87" s="227"/>
      <c r="E87" s="227"/>
      <c r="F87" s="227"/>
    </row>
    <row r="88" spans="1:6" ht="15.75">
      <c r="A88" s="225"/>
      <c r="B88" s="226"/>
      <c r="C88" s="228"/>
      <c r="D88" s="229"/>
      <c r="E88" s="230"/>
      <c r="F88" s="231"/>
    </row>
    <row r="89" spans="1:6" ht="15.75">
      <c r="A89" s="225"/>
      <c r="B89" s="226"/>
      <c r="C89" s="227"/>
      <c r="D89" s="227"/>
      <c r="E89" s="227"/>
      <c r="F89" s="227"/>
    </row>
    <row r="90" spans="1:6" ht="15.75">
      <c r="A90" s="225"/>
      <c r="B90" s="226"/>
      <c r="C90" s="227"/>
      <c r="D90" s="227"/>
      <c r="E90" s="227"/>
      <c r="F90" s="227"/>
    </row>
    <row r="91" spans="1:6" ht="15.75">
      <c r="A91" s="225"/>
      <c r="B91" s="226"/>
      <c r="C91" s="227"/>
      <c r="D91" s="227"/>
      <c r="E91" s="227"/>
      <c r="F91" s="227"/>
    </row>
    <row r="92" spans="1:6" ht="15.75">
      <c r="A92" s="225"/>
      <c r="B92" s="226"/>
      <c r="C92" s="227"/>
      <c r="D92" s="227"/>
      <c r="E92" s="227"/>
      <c r="F92" s="227"/>
    </row>
    <row r="93" spans="1:6" ht="15.75">
      <c r="A93" s="225"/>
      <c r="B93" s="226"/>
      <c r="C93" s="227"/>
      <c r="D93" s="227"/>
      <c r="E93" s="227"/>
      <c r="F93" s="227"/>
    </row>
    <row r="94" spans="1:6" ht="15.75">
      <c r="A94" s="225"/>
      <c r="B94" s="226"/>
      <c r="C94" s="227"/>
      <c r="D94" s="227"/>
      <c r="E94" s="227"/>
      <c r="F94" s="227"/>
    </row>
    <row r="95" spans="1:6" ht="15.75">
      <c r="A95" s="225"/>
      <c r="B95" s="226"/>
      <c r="C95" s="227"/>
      <c r="D95" s="227"/>
      <c r="E95" s="227"/>
      <c r="F95" s="227"/>
    </row>
    <row r="96" spans="1:6" ht="15.75">
      <c r="A96" s="225"/>
      <c r="B96" s="226"/>
      <c r="C96" s="227"/>
      <c r="D96" s="227"/>
      <c r="E96" s="227"/>
      <c r="F96" s="227"/>
    </row>
    <row r="97" spans="1:6" ht="15.75">
      <c r="A97" s="225"/>
      <c r="B97" s="226"/>
      <c r="C97" s="227"/>
      <c r="D97" s="227"/>
      <c r="E97" s="227"/>
      <c r="F97" s="227"/>
    </row>
    <row r="102" ht="30.75" customHeight="1"/>
  </sheetData>
  <sheetProtection selectLockedCells="1" selectUnlockedCells="1"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75" right="0.75" top="0.7701388888888889" bottom="1" header="0.5118055555555555" footer="0.5118055555555555"/>
  <pageSetup fitToHeight="0" fitToWidth="1" horizontalDpi="300" verticalDpi="300" orientation="landscape" paperSize="9" scale="84" r:id="rId1"/>
  <ignoredErrors>
    <ignoredError sqref="F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4" sqref="A4"/>
    </sheetView>
  </sheetViews>
  <sheetFormatPr defaultColWidth="9.140625" defaultRowHeight="12.75"/>
  <cols>
    <col min="3" max="3" width="11.7109375" style="0" customWidth="1"/>
    <col min="4" max="4" width="70.28125" style="0" customWidth="1"/>
    <col min="5" max="5" width="14.57421875" style="0" customWidth="1"/>
  </cols>
  <sheetData>
    <row r="1" spans="1:11" ht="12.75" customHeight="1">
      <c r="A1" s="399" t="s">
        <v>130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11" ht="75" customHeight="1">
      <c r="A2" s="400" t="s">
        <v>131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4" spans="1:5" ht="15">
      <c r="A4" s="232">
        <v>758</v>
      </c>
      <c r="B4" s="232"/>
      <c r="C4" s="232"/>
      <c r="D4" s="349" t="s">
        <v>93</v>
      </c>
      <c r="E4" s="233">
        <v>45000</v>
      </c>
    </row>
    <row r="5" spans="1:5" ht="12.75">
      <c r="A5" s="234"/>
      <c r="B5" s="234">
        <v>75818</v>
      </c>
      <c r="C5" s="234"/>
      <c r="D5" s="90" t="s">
        <v>94</v>
      </c>
      <c r="E5" s="235">
        <v>45000</v>
      </c>
    </row>
    <row r="6" spans="1:5" ht="12.75">
      <c r="A6" s="236"/>
      <c r="B6" s="236"/>
      <c r="C6" s="236">
        <v>4810</v>
      </c>
      <c r="D6" s="237" t="s">
        <v>95</v>
      </c>
      <c r="E6" s="235">
        <v>45000</v>
      </c>
    </row>
    <row r="7" spans="1:5" ht="106.5" customHeight="1">
      <c r="A7" s="236"/>
      <c r="B7" s="236"/>
      <c r="C7" s="100" t="s">
        <v>96</v>
      </c>
      <c r="D7" s="101" t="s">
        <v>97</v>
      </c>
      <c r="E7" s="235">
        <v>45000</v>
      </c>
    </row>
  </sheetData>
  <sheetProtection selectLockedCells="1" selectUnlockedCells="1"/>
  <mergeCells count="2">
    <mergeCell ref="A1:K1"/>
    <mergeCell ref="A2:K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8.8515625" style="0" customWidth="1"/>
    <col min="3" max="3" width="8.57421875" style="0" customWidth="1"/>
    <col min="4" max="4" width="15.140625" style="0" customWidth="1"/>
    <col min="5" max="5" width="55.8515625" style="0" customWidth="1"/>
    <col min="6" max="6" width="15.28125" style="0" customWidth="1"/>
    <col min="7" max="7" width="12.8515625" style="0" customWidth="1"/>
    <col min="8" max="8" width="9.7109375" style="0" customWidth="1"/>
  </cols>
  <sheetData>
    <row r="1" spans="1:8" ht="12.75" customHeight="1">
      <c r="A1" s="388" t="s">
        <v>98</v>
      </c>
      <c r="B1" s="388"/>
      <c r="C1" s="388"/>
      <c r="D1" s="388"/>
      <c r="E1" s="388"/>
      <c r="F1" s="388"/>
      <c r="G1" s="388"/>
      <c r="H1" s="388"/>
    </row>
    <row r="2" spans="1:8" ht="12.75" customHeight="1">
      <c r="A2" s="389" t="s">
        <v>99</v>
      </c>
      <c r="B2" s="389"/>
      <c r="C2" s="389"/>
      <c r="D2" s="389"/>
      <c r="E2" s="389"/>
      <c r="F2" s="389"/>
      <c r="G2" s="389"/>
      <c r="H2" s="389"/>
    </row>
    <row r="3" spans="1:8" ht="12.75" customHeight="1">
      <c r="A3" s="390" t="s">
        <v>1</v>
      </c>
      <c r="B3" s="390" t="s">
        <v>2</v>
      </c>
      <c r="C3" s="391" t="s">
        <v>3</v>
      </c>
      <c r="D3" s="390" t="s">
        <v>4</v>
      </c>
      <c r="E3" s="392" t="s">
        <v>5</v>
      </c>
      <c r="F3" s="390" t="s">
        <v>6</v>
      </c>
      <c r="G3" s="393" t="s">
        <v>53</v>
      </c>
      <c r="H3" s="394" t="s">
        <v>54</v>
      </c>
    </row>
    <row r="4" spans="1:8" ht="12.75">
      <c r="A4" s="390"/>
      <c r="B4" s="390"/>
      <c r="C4" s="391"/>
      <c r="D4" s="390"/>
      <c r="E4" s="392"/>
      <c r="F4" s="390"/>
      <c r="G4" s="393"/>
      <c r="H4" s="394"/>
    </row>
    <row r="5" spans="1:8" ht="15">
      <c r="A5" s="238">
        <v>600</v>
      </c>
      <c r="B5" s="3"/>
      <c r="C5" s="239"/>
      <c r="D5" s="240"/>
      <c r="E5" s="6" t="s">
        <v>7</v>
      </c>
      <c r="F5" s="241">
        <f>SUM(F6)</f>
        <v>91373.95000000001</v>
      </c>
      <c r="G5" s="152"/>
      <c r="H5" s="177"/>
    </row>
    <row r="6" spans="1:8" ht="15">
      <c r="A6" s="242"/>
      <c r="B6" s="243">
        <v>60016</v>
      </c>
      <c r="C6" s="244"/>
      <c r="D6" s="243"/>
      <c r="E6" s="245" t="s">
        <v>8</v>
      </c>
      <c r="F6" s="246">
        <f>SUM(F7,F9,F14)</f>
        <v>91373.95000000001</v>
      </c>
      <c r="G6" s="137"/>
      <c r="H6" s="142"/>
    </row>
    <row r="7" spans="1:8" ht="12.75">
      <c r="A7" s="46"/>
      <c r="B7" s="247"/>
      <c r="C7" s="21">
        <v>4210</v>
      </c>
      <c r="D7" s="248"/>
      <c r="E7" s="249" t="s">
        <v>100</v>
      </c>
      <c r="F7" s="250">
        <f>SUM(F8:F8)</f>
        <v>3608.07</v>
      </c>
      <c r="G7" s="137"/>
      <c r="H7" s="142"/>
    </row>
    <row r="8" spans="1:8" ht="12.75">
      <c r="A8" s="8"/>
      <c r="B8" s="251"/>
      <c r="C8" s="251"/>
      <c r="D8" s="252" t="s">
        <v>10</v>
      </c>
      <c r="E8" s="253" t="s">
        <v>101</v>
      </c>
      <c r="F8" s="254">
        <v>3608.07</v>
      </c>
      <c r="G8" s="137"/>
      <c r="H8" s="142"/>
    </row>
    <row r="9" spans="1:8" ht="12.75">
      <c r="A9" s="13"/>
      <c r="B9" s="46"/>
      <c r="C9" s="255">
        <v>4270</v>
      </c>
      <c r="D9" s="10"/>
      <c r="E9" s="256" t="s">
        <v>9</v>
      </c>
      <c r="F9" s="257">
        <f>SUM(F10:F13)</f>
        <v>57765.880000000005</v>
      </c>
      <c r="G9" s="130"/>
      <c r="H9" s="142"/>
    </row>
    <row r="10" spans="1:11" ht="25.5">
      <c r="A10" s="258"/>
      <c r="B10" s="259"/>
      <c r="C10" s="260"/>
      <c r="D10" s="261" t="s">
        <v>60</v>
      </c>
      <c r="E10" s="262" t="s">
        <v>102</v>
      </c>
      <c r="F10" s="254">
        <v>14922.69</v>
      </c>
      <c r="G10" s="130"/>
      <c r="H10" s="142"/>
      <c r="K10" s="92"/>
    </row>
    <row r="11" spans="1:8" ht="12.75">
      <c r="A11" s="263"/>
      <c r="B11" s="264"/>
      <c r="C11" s="264"/>
      <c r="D11" s="265" t="s">
        <v>19</v>
      </c>
      <c r="E11" s="266" t="s">
        <v>102</v>
      </c>
      <c r="F11" s="267">
        <v>19100.75</v>
      </c>
      <c r="G11" s="130"/>
      <c r="H11" s="142"/>
    </row>
    <row r="12" spans="1:8" ht="12.75">
      <c r="A12" s="263"/>
      <c r="B12" s="264"/>
      <c r="C12" s="264"/>
      <c r="D12" s="265" t="s">
        <v>12</v>
      </c>
      <c r="E12" s="268" t="s">
        <v>103</v>
      </c>
      <c r="F12" s="269">
        <v>10000</v>
      </c>
      <c r="G12" s="130"/>
      <c r="H12" s="142"/>
    </row>
    <row r="13" spans="1:8" ht="12.75">
      <c r="A13" s="263"/>
      <c r="B13" s="264"/>
      <c r="C13" s="264"/>
      <c r="D13" s="270" t="s">
        <v>16</v>
      </c>
      <c r="E13" s="266" t="s">
        <v>103</v>
      </c>
      <c r="F13" s="271">
        <v>13742.44</v>
      </c>
      <c r="G13" s="130"/>
      <c r="H13" s="142"/>
    </row>
    <row r="14" spans="1:8" ht="12.75">
      <c r="A14" s="263"/>
      <c r="B14" s="272"/>
      <c r="C14" s="21">
        <v>6050</v>
      </c>
      <c r="D14" s="21"/>
      <c r="E14" s="256" t="s">
        <v>21</v>
      </c>
      <c r="F14" s="273">
        <f>SUM(F15)</f>
        <v>30000</v>
      </c>
      <c r="G14" s="130"/>
      <c r="H14" s="142"/>
    </row>
    <row r="15" spans="1:8" ht="12.75">
      <c r="A15" s="263"/>
      <c r="B15" s="264"/>
      <c r="C15" s="251"/>
      <c r="D15" s="252" t="s">
        <v>26</v>
      </c>
      <c r="E15" s="274" t="s">
        <v>104</v>
      </c>
      <c r="F15" s="267">
        <v>30000</v>
      </c>
      <c r="G15" s="130"/>
      <c r="H15" s="142"/>
    </row>
    <row r="16" spans="1:8" ht="12.75">
      <c r="A16" s="275">
        <v>900</v>
      </c>
      <c r="B16" s="276"/>
      <c r="C16" s="277"/>
      <c r="D16" s="278"/>
      <c r="E16" s="279" t="s">
        <v>105</v>
      </c>
      <c r="F16" s="280">
        <f>SUM(F17)</f>
        <v>10000</v>
      </c>
      <c r="G16" s="130"/>
      <c r="H16" s="142"/>
    </row>
    <row r="17" spans="1:8" ht="12.75">
      <c r="A17" s="263"/>
      <c r="B17" s="243">
        <v>90015</v>
      </c>
      <c r="C17" s="281"/>
      <c r="D17" s="282"/>
      <c r="E17" s="283" t="s">
        <v>106</v>
      </c>
      <c r="F17" s="284">
        <f>SUM(F18)</f>
        <v>10000</v>
      </c>
      <c r="G17" s="130"/>
      <c r="H17" s="142"/>
    </row>
    <row r="18" spans="1:8" ht="12.75">
      <c r="A18" s="263"/>
      <c r="B18" s="21"/>
      <c r="C18" s="285">
        <v>6050</v>
      </c>
      <c r="D18" s="111"/>
      <c r="E18" s="286" t="s">
        <v>21</v>
      </c>
      <c r="F18" s="267">
        <f>SUM(F19)</f>
        <v>10000</v>
      </c>
      <c r="G18" s="130"/>
      <c r="H18" s="142"/>
    </row>
    <row r="19" spans="1:8" ht="12.75">
      <c r="A19" s="263"/>
      <c r="B19" s="264"/>
      <c r="C19" s="251"/>
      <c r="D19" s="252" t="s">
        <v>107</v>
      </c>
      <c r="E19" s="274" t="s">
        <v>108</v>
      </c>
      <c r="F19" s="267">
        <v>10000</v>
      </c>
      <c r="G19" s="130"/>
      <c r="H19" s="142"/>
    </row>
    <row r="20" spans="1:8" ht="28.5">
      <c r="A20" s="287">
        <v>754</v>
      </c>
      <c r="B20" s="50"/>
      <c r="C20" s="288"/>
      <c r="D20" s="288"/>
      <c r="E20" s="289" t="s">
        <v>24</v>
      </c>
      <c r="F20" s="53">
        <f>SUM(F21)</f>
        <v>15000</v>
      </c>
      <c r="G20" s="138"/>
      <c r="H20" s="177"/>
    </row>
    <row r="21" spans="1:8" ht="14.25">
      <c r="A21" s="54"/>
      <c r="B21" s="243">
        <v>75412</v>
      </c>
      <c r="C21" s="290"/>
      <c r="D21" s="290"/>
      <c r="E21" s="291" t="s">
        <v>25</v>
      </c>
      <c r="F21" s="292">
        <f>SUM(F22)</f>
        <v>15000</v>
      </c>
      <c r="G21" s="130"/>
      <c r="H21" s="142"/>
    </row>
    <row r="22" spans="1:8" ht="12.75">
      <c r="A22" s="76"/>
      <c r="B22" s="255"/>
      <c r="C22" s="21">
        <v>4210</v>
      </c>
      <c r="D22" s="10"/>
      <c r="E22" s="249" t="s">
        <v>100</v>
      </c>
      <c r="F22" s="23">
        <f>SUM(F23)</f>
        <v>15000</v>
      </c>
      <c r="G22" s="130"/>
      <c r="H22" s="142"/>
    </row>
    <row r="23" spans="1:8" ht="15.75" customHeight="1">
      <c r="A23" s="76"/>
      <c r="B23" s="255"/>
      <c r="C23" s="251"/>
      <c r="D23" s="252" t="s">
        <v>12</v>
      </c>
      <c r="E23" s="293" t="s">
        <v>109</v>
      </c>
      <c r="F23" s="254">
        <v>15000</v>
      </c>
      <c r="G23" s="130"/>
      <c r="H23" s="142"/>
    </row>
    <row r="24" spans="1:8" ht="15">
      <c r="A24" s="294">
        <v>921</v>
      </c>
      <c r="B24" s="288"/>
      <c r="C24" s="50"/>
      <c r="D24" s="288"/>
      <c r="E24" s="289" t="s">
        <v>28</v>
      </c>
      <c r="F24" s="53">
        <f>SUM(F25,F35)</f>
        <v>30429.79</v>
      </c>
      <c r="G24" s="138"/>
      <c r="H24" s="177"/>
    </row>
    <row r="25" spans="1:8" ht="14.25">
      <c r="A25" s="54"/>
      <c r="B25" s="243">
        <v>92109</v>
      </c>
      <c r="C25" s="295"/>
      <c r="D25" s="296"/>
      <c r="E25" s="297" t="s">
        <v>29</v>
      </c>
      <c r="F25" s="292">
        <f>SUM(F26,F31,F33)</f>
        <v>21900</v>
      </c>
      <c r="G25" s="298"/>
      <c r="H25" s="142"/>
    </row>
    <row r="26" spans="1:8" ht="12.75">
      <c r="A26" s="76"/>
      <c r="B26" s="255"/>
      <c r="C26" s="255">
        <v>4210</v>
      </c>
      <c r="D26" s="299"/>
      <c r="E26" s="300" t="s">
        <v>30</v>
      </c>
      <c r="F26" s="301">
        <f>SUM(F27:F30)</f>
        <v>18000</v>
      </c>
      <c r="G26" s="302"/>
      <c r="H26" s="302"/>
    </row>
    <row r="27" spans="1:8" ht="12.75">
      <c r="A27" s="76"/>
      <c r="B27" s="255"/>
      <c r="C27" s="255"/>
      <c r="D27" s="303" t="s">
        <v>58</v>
      </c>
      <c r="E27" s="303" t="s">
        <v>110</v>
      </c>
      <c r="F27" s="271">
        <v>5000</v>
      </c>
      <c r="G27" s="302"/>
      <c r="H27" s="302"/>
    </row>
    <row r="28" spans="1:8" ht="31.5">
      <c r="A28" s="56"/>
      <c r="B28" s="247"/>
      <c r="C28" s="264"/>
      <c r="D28" s="304" t="s">
        <v>32</v>
      </c>
      <c r="E28" s="305" t="s">
        <v>111</v>
      </c>
      <c r="F28" s="254">
        <v>5000</v>
      </c>
      <c r="G28" s="130"/>
      <c r="H28" s="142"/>
    </row>
    <row r="29" spans="1:8" ht="38.25">
      <c r="A29" s="56"/>
      <c r="B29" s="247"/>
      <c r="C29" s="264"/>
      <c r="D29" s="252" t="s">
        <v>32</v>
      </c>
      <c r="E29" s="306" t="s">
        <v>112</v>
      </c>
      <c r="F29" s="254">
        <v>5000</v>
      </c>
      <c r="G29" s="130"/>
      <c r="H29" s="142"/>
    </row>
    <row r="30" spans="1:8" ht="31.5">
      <c r="A30" s="307"/>
      <c r="B30" s="264"/>
      <c r="C30" s="264"/>
      <c r="D30" s="304" t="s">
        <v>16</v>
      </c>
      <c r="E30" s="305" t="s">
        <v>113</v>
      </c>
      <c r="F30" s="254">
        <v>3000</v>
      </c>
      <c r="G30" s="308"/>
      <c r="H30" s="308"/>
    </row>
    <row r="31" spans="1:8" ht="12.75">
      <c r="A31" s="309"/>
      <c r="B31" s="264"/>
      <c r="C31" s="255">
        <v>4270</v>
      </c>
      <c r="D31" s="264"/>
      <c r="E31" s="256" t="s">
        <v>9</v>
      </c>
      <c r="F31" s="301">
        <f>SUM(F32)</f>
        <v>900</v>
      </c>
      <c r="G31" s="130"/>
      <c r="H31" s="142"/>
    </row>
    <row r="32" spans="1:8" ht="12.75">
      <c r="A32" s="307"/>
      <c r="B32" s="310"/>
      <c r="C32" s="264"/>
      <c r="D32" s="252" t="s">
        <v>19</v>
      </c>
      <c r="E32" s="311" t="s">
        <v>114</v>
      </c>
      <c r="F32" s="254">
        <v>900</v>
      </c>
      <c r="G32" s="130"/>
      <c r="H32" s="142"/>
    </row>
    <row r="33" spans="1:8" ht="12.75">
      <c r="A33" s="312"/>
      <c r="B33" s="313"/>
      <c r="C33" s="255">
        <v>4300</v>
      </c>
      <c r="D33" s="272"/>
      <c r="E33" s="314" t="s">
        <v>18</v>
      </c>
      <c r="F33" s="315">
        <f>SUM(F34)</f>
        <v>3000</v>
      </c>
      <c r="G33" s="130"/>
      <c r="H33" s="142"/>
    </row>
    <row r="34" spans="1:8" ht="12.75">
      <c r="A34" s="312"/>
      <c r="B34" s="313"/>
      <c r="C34" s="247"/>
      <c r="D34" s="252" t="s">
        <v>16</v>
      </c>
      <c r="E34" s="311" t="s">
        <v>115</v>
      </c>
      <c r="F34" s="254">
        <v>3000</v>
      </c>
      <c r="G34" s="130"/>
      <c r="H34" s="142"/>
    </row>
    <row r="35" spans="1:8" ht="14.25">
      <c r="A35" s="64"/>
      <c r="B35" s="244">
        <v>92195</v>
      </c>
      <c r="C35" s="244"/>
      <c r="D35" s="296"/>
      <c r="E35" s="316" t="s">
        <v>36</v>
      </c>
      <c r="F35" s="292">
        <f>SUM(F36,F41,F43)</f>
        <v>8529.79</v>
      </c>
      <c r="G35" s="130"/>
      <c r="H35" s="142"/>
    </row>
    <row r="36" spans="1:8" ht="12.75">
      <c r="A36" s="54"/>
      <c r="B36" s="255"/>
      <c r="C36" s="255">
        <v>4190</v>
      </c>
      <c r="D36" s="264"/>
      <c r="E36" s="317" t="s">
        <v>37</v>
      </c>
      <c r="F36" s="23">
        <f>SUM(F37:F40)</f>
        <v>4214.79</v>
      </c>
      <c r="G36" s="130"/>
      <c r="H36" s="142"/>
    </row>
    <row r="37" spans="1:8" ht="12.75">
      <c r="A37" s="54"/>
      <c r="B37" s="255"/>
      <c r="C37" s="255"/>
      <c r="D37" s="252" t="s">
        <v>26</v>
      </c>
      <c r="E37" s="318" t="s">
        <v>116</v>
      </c>
      <c r="F37" s="254">
        <v>1235.69</v>
      </c>
      <c r="G37" s="130"/>
      <c r="H37" s="142"/>
    </row>
    <row r="38" spans="1:8" ht="12.75">
      <c r="A38" s="319"/>
      <c r="B38" s="21"/>
      <c r="C38" s="264"/>
      <c r="D38" s="252" t="s">
        <v>10</v>
      </c>
      <c r="E38" s="320" t="s">
        <v>117</v>
      </c>
      <c r="F38" s="254">
        <v>1000</v>
      </c>
      <c r="G38" s="130"/>
      <c r="H38" s="142"/>
    </row>
    <row r="39" spans="1:8" ht="12.75">
      <c r="A39" s="319"/>
      <c r="B39" s="21"/>
      <c r="C39" s="247"/>
      <c r="D39" s="252" t="s">
        <v>32</v>
      </c>
      <c r="E39" s="320" t="s">
        <v>118</v>
      </c>
      <c r="F39" s="254">
        <v>1179.1</v>
      </c>
      <c r="G39" s="130"/>
      <c r="H39" s="142"/>
    </row>
    <row r="40" spans="1:8" ht="12.75">
      <c r="A40" s="319"/>
      <c r="B40" s="21"/>
      <c r="C40" s="247"/>
      <c r="D40" s="252" t="s">
        <v>19</v>
      </c>
      <c r="E40" s="320" t="s">
        <v>119</v>
      </c>
      <c r="F40" s="254">
        <v>800</v>
      </c>
      <c r="G40" s="130"/>
      <c r="H40" s="142"/>
    </row>
    <row r="41" spans="1:8" ht="12.75">
      <c r="A41" s="319"/>
      <c r="B41" s="21"/>
      <c r="C41" s="255">
        <v>4210</v>
      </c>
      <c r="D41" s="115"/>
      <c r="E41" s="11" t="s">
        <v>30</v>
      </c>
      <c r="F41" s="321">
        <f>SUM(F42)</f>
        <v>1000</v>
      </c>
      <c r="G41" s="130"/>
      <c r="H41" s="142"/>
    </row>
    <row r="42" spans="1:8" ht="12.75">
      <c r="A42" s="319"/>
      <c r="B42" s="21"/>
      <c r="C42" s="247"/>
      <c r="D42" s="252" t="s">
        <v>19</v>
      </c>
      <c r="E42" s="322" t="s">
        <v>120</v>
      </c>
      <c r="F42" s="254">
        <v>1000</v>
      </c>
      <c r="G42" s="130"/>
      <c r="H42" s="142"/>
    </row>
    <row r="43" spans="1:8" ht="12.75">
      <c r="A43" s="319"/>
      <c r="B43" s="21"/>
      <c r="C43" s="255">
        <v>4220</v>
      </c>
      <c r="D43" s="299"/>
      <c r="E43" s="323" t="s">
        <v>85</v>
      </c>
      <c r="F43" s="301">
        <f>SUM(F44:F46)</f>
        <v>3315</v>
      </c>
      <c r="G43" s="137"/>
      <c r="H43" s="142"/>
    </row>
    <row r="44" spans="1:8" ht="12.75">
      <c r="A44" s="319"/>
      <c r="B44" s="21"/>
      <c r="C44" s="255"/>
      <c r="D44" s="252" t="s">
        <v>19</v>
      </c>
      <c r="E44" s="320" t="s">
        <v>121</v>
      </c>
      <c r="F44" s="254">
        <v>815</v>
      </c>
      <c r="G44" s="137"/>
      <c r="H44" s="142"/>
    </row>
    <row r="45" spans="1:8" ht="12.75">
      <c r="A45" s="319"/>
      <c r="B45" s="21"/>
      <c r="C45" s="255"/>
      <c r="D45" s="252" t="s">
        <v>10</v>
      </c>
      <c r="E45" s="320" t="s">
        <v>122</v>
      </c>
      <c r="F45" s="254">
        <v>500</v>
      </c>
      <c r="G45" s="137"/>
      <c r="H45" s="142"/>
    </row>
    <row r="46" spans="1:8" ht="12.75">
      <c r="A46" s="319"/>
      <c r="B46" s="21"/>
      <c r="C46" s="255"/>
      <c r="D46" s="324" t="s">
        <v>12</v>
      </c>
      <c r="E46" s="325" t="s">
        <v>123</v>
      </c>
      <c r="F46" s="254">
        <v>2000</v>
      </c>
      <c r="G46" s="137"/>
      <c r="H46" s="142"/>
    </row>
    <row r="47" spans="1:8" ht="15">
      <c r="A47" s="326">
        <v>926</v>
      </c>
      <c r="B47" s="327"/>
      <c r="C47" s="276"/>
      <c r="D47" s="328"/>
      <c r="E47" s="329" t="s">
        <v>47</v>
      </c>
      <c r="F47" s="53">
        <f>SUM(F48)</f>
        <v>63596.92</v>
      </c>
      <c r="G47" s="208"/>
      <c r="H47" s="330"/>
    </row>
    <row r="48" spans="1:8" ht="12.75">
      <c r="A48" s="251"/>
      <c r="B48" s="331">
        <v>92601</v>
      </c>
      <c r="C48" s="243"/>
      <c r="D48" s="332"/>
      <c r="E48" s="333" t="s">
        <v>124</v>
      </c>
      <c r="F48" s="334">
        <f>SUM(F49,F51,F53)</f>
        <v>63596.92</v>
      </c>
      <c r="G48" s="335"/>
      <c r="H48" s="336"/>
    </row>
    <row r="49" spans="1:8" ht="12.75">
      <c r="A49" s="251"/>
      <c r="B49" s="331"/>
      <c r="C49" s="255">
        <v>4210</v>
      </c>
      <c r="D49" s="115"/>
      <c r="E49" s="337" t="s">
        <v>30</v>
      </c>
      <c r="F49" s="334">
        <f>SUM(F50)</f>
        <v>2253.16</v>
      </c>
      <c r="G49" s="335"/>
      <c r="H49" s="336"/>
    </row>
    <row r="50" spans="1:8" ht="12.75">
      <c r="A50" s="251"/>
      <c r="B50" s="331"/>
      <c r="C50" s="243"/>
      <c r="D50" s="328" t="s">
        <v>12</v>
      </c>
      <c r="E50" s="320" t="s">
        <v>125</v>
      </c>
      <c r="F50" s="254">
        <v>2253.16</v>
      </c>
      <c r="G50" s="335"/>
      <c r="H50" s="336"/>
    </row>
    <row r="51" spans="1:8" ht="12.75">
      <c r="A51" s="251"/>
      <c r="B51" s="338"/>
      <c r="C51" s="21">
        <v>4270</v>
      </c>
      <c r="D51" s="143"/>
      <c r="E51" s="256" t="s">
        <v>9</v>
      </c>
      <c r="F51" s="23">
        <f>SUM(F52)</f>
        <v>10000</v>
      </c>
      <c r="G51" s="335"/>
      <c r="H51" s="336"/>
    </row>
    <row r="52" spans="1:8" ht="12.75">
      <c r="A52" s="251"/>
      <c r="B52" s="338"/>
      <c r="C52" s="21"/>
      <c r="D52" s="328" t="s">
        <v>58</v>
      </c>
      <c r="E52" s="339" t="s">
        <v>126</v>
      </c>
      <c r="F52" s="254">
        <v>10000</v>
      </c>
      <c r="G52" s="335"/>
      <c r="H52" s="336"/>
    </row>
    <row r="53" spans="1:8" ht="12.75">
      <c r="A53" s="251"/>
      <c r="B53" s="340"/>
      <c r="C53" s="21">
        <v>6050</v>
      </c>
      <c r="D53" s="299"/>
      <c r="E53" s="341" t="s">
        <v>21</v>
      </c>
      <c r="F53" s="23">
        <f>SUM(F54:F56)</f>
        <v>51343.759999999995</v>
      </c>
      <c r="G53" s="335"/>
      <c r="H53" s="336"/>
    </row>
    <row r="54" spans="1:8" ht="12.75">
      <c r="A54" s="251"/>
      <c r="B54" s="340"/>
      <c r="C54" s="21"/>
      <c r="D54" s="328" t="s">
        <v>58</v>
      </c>
      <c r="E54" s="342" t="s">
        <v>127</v>
      </c>
      <c r="F54" s="254">
        <v>31343.76</v>
      </c>
      <c r="G54" s="335"/>
      <c r="H54" s="336"/>
    </row>
    <row r="55" spans="1:8" ht="33" customHeight="1">
      <c r="A55" s="251"/>
      <c r="B55" s="340"/>
      <c r="C55" s="21"/>
      <c r="D55" s="252" t="s">
        <v>32</v>
      </c>
      <c r="E55" s="305" t="s">
        <v>128</v>
      </c>
      <c r="F55" s="254">
        <v>10000</v>
      </c>
      <c r="G55" s="335"/>
      <c r="H55" s="336"/>
    </row>
    <row r="56" spans="1:8" ht="49.5" customHeight="1">
      <c r="A56" s="251"/>
      <c r="B56" s="340"/>
      <c r="C56" s="21"/>
      <c r="D56" s="324" t="s">
        <v>12</v>
      </c>
      <c r="E56" s="343" t="s">
        <v>129</v>
      </c>
      <c r="F56" s="344">
        <v>10000</v>
      </c>
      <c r="G56" s="345"/>
      <c r="H56" s="345"/>
    </row>
    <row r="57" spans="1:8" ht="15">
      <c r="A57" s="319"/>
      <c r="B57" s="77"/>
      <c r="C57" s="21"/>
      <c r="D57" s="10"/>
      <c r="E57" s="255" t="s">
        <v>42</v>
      </c>
      <c r="F57" s="346">
        <f>SUM(F5,F16,F20,F24,F47)</f>
        <v>210400.66000000003</v>
      </c>
      <c r="G57" s="347"/>
      <c r="H57" s="348"/>
    </row>
  </sheetData>
  <sheetProtection selectLockedCells="1" selectUnlockedCells="1"/>
  <mergeCells count="10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5402777777777777" right="0.55" top="0.45" bottom="0.32986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Borowska</dc:creator>
  <cp:keywords/>
  <dc:description/>
  <cp:lastModifiedBy>Eugenia Jendrzejek</cp:lastModifiedBy>
  <cp:lastPrinted>2022-11-14T09:17:31Z</cp:lastPrinted>
  <dcterms:created xsi:type="dcterms:W3CDTF">2022-11-02T06:59:37Z</dcterms:created>
  <dcterms:modified xsi:type="dcterms:W3CDTF">2022-11-14T15:53:12Z</dcterms:modified>
  <cp:category/>
  <cp:version/>
  <cp:contentType/>
  <cp:contentStatus/>
</cp:coreProperties>
</file>