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3"/>
  </bookViews>
  <sheets>
    <sheet name="PLAN" sheetId="1" r:id="rId1"/>
    <sheet name="WYK 19.07" sheetId="2" r:id="rId2"/>
    <sheet name="31.12.2018r" sheetId="3" r:id="rId3"/>
    <sheet name="Plan na 2022 FS" sheetId="4" r:id="rId4"/>
    <sheet name="plan na 2022 org.pozarz." sheetId="5" r:id="rId5"/>
    <sheet name="31.12.2020" sheetId="6" r:id="rId6"/>
  </sheets>
  <definedNames/>
  <calcPr fullCalcOnLoad="1"/>
</workbook>
</file>

<file path=xl/sharedStrings.xml><?xml version="1.0" encoding="utf-8"?>
<sst xmlns="http://schemas.openxmlformats.org/spreadsheetml/2006/main" count="320" uniqueCount="123">
  <si>
    <t>Nazwa sołectwa</t>
  </si>
  <si>
    <t>Dział</t>
  </si>
  <si>
    <t>Rozdział</t>
  </si>
  <si>
    <t>Transport i łączność</t>
  </si>
  <si>
    <t>Drogi publiczne gminne</t>
  </si>
  <si>
    <t>Pozostała działalność</t>
  </si>
  <si>
    <t>Bezpieczeństwo publiczne i ochrona przeciwpożarowa</t>
  </si>
  <si>
    <t>Nazwa zadania - przedsięwzięcia</t>
  </si>
  <si>
    <t>Ochotnicze straże pożarne</t>
  </si>
  <si>
    <t xml:space="preserve">Kultura i ochrona dziedzictwa narodowego </t>
  </si>
  <si>
    <t>Domy i ośrodki kultury, świetlice i kluby</t>
  </si>
  <si>
    <t>R A Z E M</t>
  </si>
  <si>
    <t>Paragraf</t>
  </si>
  <si>
    <t xml:space="preserve">Zakup materiałów i wyposażenia </t>
  </si>
  <si>
    <t xml:space="preserve">Wydatki inwestycyjne jednostek budżetowych </t>
  </si>
  <si>
    <t xml:space="preserve">Zakup usług remontowych </t>
  </si>
  <si>
    <t>Arentowo</t>
  </si>
  <si>
    <t>Zakup usług pozostałych</t>
  </si>
  <si>
    <t>Brzostowo</t>
  </si>
  <si>
    <t>Grabionna</t>
  </si>
  <si>
    <t>Grabówno</t>
  </si>
  <si>
    <t>Nagrody konkursowe</t>
  </si>
  <si>
    <t>Okaliniec</t>
  </si>
  <si>
    <t>Wolsko</t>
  </si>
  <si>
    <t xml:space="preserve">Kwota zł </t>
  </si>
  <si>
    <t>Impreza w plenerze dla sołectwa ( FS Arentowo )</t>
  </si>
  <si>
    <t>Miasteczko Kraj</t>
  </si>
  <si>
    <t>Miasteczko Huby</t>
  </si>
  <si>
    <t>Budowa chodnika przy ul. Konopnickiej ( FS Miasteczko Krajeńskie )</t>
  </si>
  <si>
    <t>Doposażenie Domu Kultury ( FS Miasteczko Krajeńskie )</t>
  </si>
  <si>
    <t>Utrzymanie dróg gminnych ( FS Grabionna )</t>
  </si>
  <si>
    <t>Utwardzenia kostką brukową placu przed remizą strażacką ( FS Grabówno )</t>
  </si>
  <si>
    <t>Wyposażenie świetlicy wiejskiej (zakup sprzętu AGD, naczyń, szafek oraz garażu) ( FS Okaliniec )</t>
  </si>
  <si>
    <t>Doposażenie świetlicy wiejskiej ( FS Wolsko )</t>
  </si>
  <si>
    <t>Wykonanie ocieplenia świetlicy wiejskiej ( FS Okaliniec )</t>
  </si>
  <si>
    <t>"Dzień rodzinny" (zakup nagród) ( FS Arentowo )</t>
  </si>
  <si>
    <t>Dożynki sołeckie i pożegnanie lata  (FS Okaliniec )</t>
  </si>
  <si>
    <t>Imprezy plenerowe ( FS Brzostowo )</t>
  </si>
  <si>
    <t>Remont dróg we wsi Arentowo ( FS Arentowo )</t>
  </si>
  <si>
    <t>Remont dróg we wsi Brzostowo ( FS Brzostowo )</t>
  </si>
  <si>
    <t>Remont dróg we wsi Miasteczko Huby (Kocewo ) ( FS Miasteczko Huby )</t>
  </si>
  <si>
    <t>Remont dróg we wsi  Wolsko ( FS Wolsko )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</si>
  <si>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</si>
  <si>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 xml:space="preserve">Śniadanie daje moc </t>
  </si>
  <si>
    <t>Ochrona zdrowia</t>
  </si>
  <si>
    <t>Pozostała działóalność</t>
  </si>
  <si>
    <t>Dotacja celowa z budżetu na finansowanie lub dofinansowanie zadań zleconych do realizacji stowarzyszeniom</t>
  </si>
  <si>
    <t xml:space="preserve">Zadania w zakresie kultury fizycznej </t>
  </si>
  <si>
    <t>Kultura fizyczna</t>
  </si>
  <si>
    <t>Plan wydatków poszczególnych sołectw Gminy Miasteczko Krajeńskie w ramach funduszu sołeckiego na 2018 r.</t>
  </si>
  <si>
    <t>WYKONANIE</t>
  </si>
  <si>
    <t>%</t>
  </si>
  <si>
    <t xml:space="preserve">Zał. Nr 8 do informacji o przebiegu wykonania budżetu Gminy Miasteczko Krajeńskie za I półrocze 2018r.  </t>
  </si>
  <si>
    <t>Wydatki poszczególnych sołectw Gminy Miasteczko Krajeńskie w ramach funduszu sołeckiego na 30.06.2018 r.</t>
  </si>
  <si>
    <t>poz</t>
  </si>
  <si>
    <t>Zakup materiałów i wysposażenia</t>
  </si>
  <si>
    <t>Miasteczko-Huby</t>
  </si>
  <si>
    <t>Utrzymanie dróg gminnych</t>
  </si>
  <si>
    <t xml:space="preserve">Remont dróg gminnych </t>
  </si>
  <si>
    <t>Kontynuacja budowy chodnika przy drodze Brukowej</t>
  </si>
  <si>
    <t>Festyn-zakup nagród</t>
  </si>
  <si>
    <t>Zakup środków żywności</t>
  </si>
  <si>
    <t>Obiekty sportowe</t>
  </si>
  <si>
    <t>Imprezy integracyjne (zakup nagród)</t>
  </si>
  <si>
    <t>Organizacja dożynek we wsi Okaliniec (zakup nagród)</t>
  </si>
  <si>
    <t>Remont świetlicy wiejskiej-uworzenie podwieszanego sufitu, który zapewni lerpsze docieplenie budynku oraz jego wygłuszenie</t>
  </si>
  <si>
    <t>Zakup wyposażenia świetlicy (chłodziarki lub zmywarko-wyparzarki)</t>
  </si>
  <si>
    <t>Zakup stroi ludowych ???</t>
  </si>
  <si>
    <t>Festyn- zakup żywności</t>
  </si>
  <si>
    <t>Naprawa ogrodzenia przy świetlicy wiejskiej</t>
  </si>
  <si>
    <t>Zakup płyt betonowych (droga obok p.Ciepłuch)</t>
  </si>
  <si>
    <t>Impreza rodzinna dla sołectwa Arentowo- zakup nagród</t>
  </si>
  <si>
    <t>Impreza rodzinna dla sołectwa Arentowo- zakup żywności</t>
  </si>
  <si>
    <t xml:space="preserve">Gospodarka komunalna i ochrona środowiska </t>
  </si>
  <si>
    <t>Oświetlenie ulic, placów i dróg</t>
  </si>
  <si>
    <t xml:space="preserve">Arentowo </t>
  </si>
  <si>
    <t xml:space="preserve">Zakup lampy hubrydowej obok p.Starkowskich, Graczkowskich </t>
  </si>
  <si>
    <t>Zakup umundurowania bojowego dla strażaków</t>
  </si>
  <si>
    <t>Organizacja imprezy dla dzieci</t>
  </si>
  <si>
    <t>Projekt (budowa altanki, naprawa płotu przy boisku, budowa chodnika w kierunku Brzostowa Starego) w związku z przystąpieniem do programu Wielkopolska Odnowa Wsi</t>
  </si>
  <si>
    <t>Projekt -zagosp.terenu rekreacyjno-sportowego na boisku sportowym</t>
  </si>
  <si>
    <t>Zakup materiałów potrzebnych do montażu garażu wraz z wydzieleniem zaplecza socjalnego</t>
  </si>
  <si>
    <t xml:space="preserve">Zakup garażu </t>
  </si>
  <si>
    <t xml:space="preserve">Zał. Nr ... do wykonania budżetu Gminy Miasteczko Krajeńskie na dzień 31-12-2020r.  </t>
  </si>
  <si>
    <t>Wydatki poszczególnych sołectw Gminy Miasteczko Krajeńskie w ramach funduszu sołeckiego na dzień 31-12-2020 r.</t>
  </si>
  <si>
    <t>Miasteczko Kraj.</t>
  </si>
  <si>
    <t>Zakup wysposażenia dla Gminnego Domu Kultury</t>
  </si>
  <si>
    <t>Wykonanie wiaty od strony boiska sportowego</t>
  </si>
  <si>
    <t>Wykonanie dokumentacji na boisko sportowe</t>
  </si>
  <si>
    <t>Zakup bramek do piłki nożnej i innych urządzeń</t>
  </si>
  <si>
    <t>Celem programu jest realizacja przez Gminę Miasteczko Krajeńskie zadań publicznych we współpracy z organizacjami pozarządowymi w zakresie lepszego rozpoznawania i zaspokajania potrzeb społecznych mieszkańców Gminy Miasteczko Krajeńskie w sposób skuteczny i efektywny.</t>
  </si>
  <si>
    <t>Dotacje celowe na dof.zadań</t>
  </si>
  <si>
    <t>Różne rozliczenia</t>
  </si>
  <si>
    <t>Rezerwy ogólne i celowe</t>
  </si>
  <si>
    <t>Wydatki biżące</t>
  </si>
  <si>
    <t>Zakup ciągnika rolniczego dla sołectwa Brzostowo</t>
  </si>
  <si>
    <t>Wydatki na zakupy inwestycyjne jednostek budżetowych</t>
  </si>
  <si>
    <t>Dożynki 2022</t>
  </si>
  <si>
    <t>Zakup materiałów na budowę altany</t>
  </si>
  <si>
    <t xml:space="preserve">Organizacja Festynu dla dzieci – zakup nagród dla dzieci biorących udział                  w konkursach </t>
  </si>
  <si>
    <t xml:space="preserve">Organizacja Festynu dla dzieci – wynajęcie animatorów zabaw </t>
  </si>
  <si>
    <t>Dożynki sołeckie 2022 – zakup oprawy muzycznej (promocja sołectwa, aktywne spędzanie czasu wolnego)</t>
  </si>
  <si>
    <t xml:space="preserve">Zakup i montaż oświetlenia przy drodze Brzostowo Stare – Brzostowo Nowe </t>
  </si>
  <si>
    <t>Dożynki gminne (2%) w 2022</t>
  </si>
  <si>
    <t xml:space="preserve">Zakup strojów na dożynki </t>
  </si>
  <si>
    <t>Festyn "Pożegnanie lata"</t>
  </si>
  <si>
    <t xml:space="preserve">Zakup i montaż lamp (przy drodze i świetlicy wiejskiej) </t>
  </si>
  <si>
    <t>Zagospodarowanie terenu wokół Świetlicy pod Chmurką w Wolsku</t>
  </si>
  <si>
    <t>Zakup i montaż monitoringu</t>
  </si>
  <si>
    <t>Plan finansowy wydatków poszczególnych sołectw Gminy Miasteczko Krajeńskie w ramach funduszu sołeckiego na 2022r.</t>
  </si>
  <si>
    <t>Planu wydatków zadań publicznych we współpracy z organizacjami pozarządowymi na 2022 r.</t>
  </si>
  <si>
    <t>na podstawie Uchwały Nr XXXV.192.2021 z dnia 22 listopada 2021 r.</t>
  </si>
  <si>
    <t>Spotkanie integracyjne mieszkańców (zakup art.. spożywczych)</t>
  </si>
  <si>
    <t>Zakup materiałów budowlanych na zagospodarowanie terenu na placu zabaw</t>
  </si>
  <si>
    <t xml:space="preserve">Zakup  ławek przy chodniku </t>
  </si>
  <si>
    <t>Zakup sprzętu i wyposażenia na świetlicę (FS Okaliniec)</t>
  </si>
  <si>
    <t>Wyposażenie kuchni w świetlicy wiejskiej w Brzostowie (FS Brzostowo)</t>
  </si>
  <si>
    <t>Organizacja imprez okolicznościowych (FS Brzostowo</t>
  </si>
  <si>
    <t>Organizacja imprez okolicznościowych (zakup art. spożywczych) Mikołajki  (FS Brzostowo)</t>
  </si>
  <si>
    <t>Miasteczko Krajeńskie</t>
  </si>
  <si>
    <t>Zakup napędu elektrycznego do bramy OSP Miasteczko Krajeńskie</t>
  </si>
  <si>
    <t>Impreza integracyjna-zakup artykułów spożywczych (FS Wolsko)</t>
  </si>
  <si>
    <t>Załacznik Nr 3 do Zarządzenia Nr S.0050.132.2022 Wójta Gminy Miasteczko Krajeńskie z dnia 30 listopada 2022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</si>
</sst>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;[Red]0.00"/>
    <numFmt numFmtId="172" formatCode="[$-415]d\ mmmm\ yyyy"/>
    <numFmt numFmtId="173" formatCode="0.000"/>
    <numFmt numFmtId="174" formatCode="0.0"/>
    <numFmt numFmtId="175" formatCode="0.00_ ;\-0.00\ 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Czcionka tekstu podstawowego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8"/>
      <color indexed="4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0" fillId="0" borderId="0" xfId="52" applyFont="1">
      <alignment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23" fillId="0" borderId="12" xfId="52" applyFont="1" applyFill="1" applyBorder="1" applyAlignment="1">
      <alignment horizontal="center" vertical="center" wrapText="1"/>
      <protection/>
    </xf>
    <xf numFmtId="0" fontId="22" fillId="0" borderId="13" xfId="52" applyFont="1" applyFill="1" applyBorder="1" applyAlignment="1">
      <alignment horizontal="center" vertical="center" wrapText="1"/>
      <protection/>
    </xf>
    <xf numFmtId="0" fontId="22" fillId="0" borderId="14" xfId="52" applyFont="1" applyFill="1" applyBorder="1" applyAlignment="1">
      <alignment horizontal="center" vertical="center" wrapText="1"/>
      <protection/>
    </xf>
    <xf numFmtId="166" fontId="25" fillId="0" borderId="15" xfId="62" applyNumberFormat="1" applyFont="1" applyFill="1" applyBorder="1" applyAlignment="1">
      <alignment horizontal="right" vertical="center" wrapText="1"/>
    </xf>
    <xf numFmtId="0" fontId="26" fillId="0" borderId="14" xfId="52" applyFont="1" applyFill="1" applyBorder="1" applyAlignment="1">
      <alignment horizontal="left" vertical="center" wrapText="1"/>
      <protection/>
    </xf>
    <xf numFmtId="166" fontId="0" fillId="0" borderId="15" xfId="62" applyNumberFormat="1" applyFont="1" applyFill="1" applyBorder="1" applyAlignment="1">
      <alignment horizontal="right" vertical="center" wrapText="1"/>
    </xf>
    <xf numFmtId="0" fontId="26" fillId="0" borderId="13" xfId="52" applyFont="1" applyFill="1" applyBorder="1" applyAlignment="1">
      <alignment horizontal="left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20" fillId="0" borderId="15" xfId="52" applyFont="1" applyFill="1" applyBorder="1" applyAlignment="1">
      <alignment horizontal="left" vertical="center" wrapText="1"/>
      <protection/>
    </xf>
    <xf numFmtId="0" fontId="23" fillId="0" borderId="16" xfId="52" applyFont="1" applyFill="1" applyBorder="1" applyAlignment="1">
      <alignment horizontal="center" vertical="center" wrapText="1"/>
      <protection/>
    </xf>
    <xf numFmtId="166" fontId="0" fillId="0" borderId="14" xfId="62" applyNumberFormat="1" applyFont="1" applyFill="1" applyBorder="1" applyAlignment="1">
      <alignment horizontal="right" vertical="center" wrapText="1"/>
    </xf>
    <xf numFmtId="0" fontId="20" fillId="0" borderId="15" xfId="52" applyFont="1" applyFill="1" applyBorder="1" applyAlignment="1">
      <alignment horizontal="left" vertical="top" wrapText="1"/>
      <protection/>
    </xf>
    <xf numFmtId="0" fontId="22" fillId="0" borderId="16" xfId="52" applyFont="1" applyFill="1" applyBorder="1" applyAlignment="1">
      <alignment horizontal="center" vertical="center" wrapText="1"/>
      <protection/>
    </xf>
    <xf numFmtId="0" fontId="26" fillId="0" borderId="14" xfId="52" applyFont="1" applyFill="1" applyBorder="1" applyAlignment="1">
      <alignment horizontal="left" vertical="top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0" fillId="0" borderId="14" xfId="52" applyFont="1" applyFill="1" applyBorder="1" applyAlignment="1">
      <alignment horizontal="left" vertical="top" wrapText="1"/>
      <protection/>
    </xf>
    <xf numFmtId="0" fontId="22" fillId="0" borderId="17" xfId="52" applyFont="1" applyFill="1" applyBorder="1" applyAlignment="1">
      <alignment horizontal="center" vertical="center" wrapText="1"/>
      <protection/>
    </xf>
    <xf numFmtId="0" fontId="22" fillId="0" borderId="18" xfId="52" applyFont="1" applyFill="1" applyBorder="1" applyAlignment="1">
      <alignment horizontal="center" vertical="center" wrapText="1"/>
      <protection/>
    </xf>
    <xf numFmtId="0" fontId="22" fillId="0" borderId="15" xfId="52" applyFont="1" applyFill="1" applyBorder="1" applyAlignment="1">
      <alignment horizontal="center" vertical="center" wrapText="1"/>
      <protection/>
    </xf>
    <xf numFmtId="166" fontId="27" fillId="0" borderId="15" xfId="62" applyNumberFormat="1" applyFont="1" applyFill="1" applyBorder="1" applyAlignment="1">
      <alignment horizontal="center" vertical="center" wrapText="1"/>
    </xf>
    <xf numFmtId="0" fontId="20" fillId="0" borderId="18" xfId="52" applyFont="1" applyFill="1" applyBorder="1" applyAlignment="1">
      <alignment horizontal="center"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0" fontId="20" fillId="0" borderId="14" xfId="52" applyFont="1" applyFill="1" applyBorder="1" applyAlignment="1">
      <alignment horizontal="center" vertical="center" wrapText="1"/>
      <protection/>
    </xf>
    <xf numFmtId="0" fontId="20" fillId="0" borderId="14" xfId="52" applyFont="1" applyFill="1" applyBorder="1" applyAlignment="1">
      <alignment wrapText="1"/>
      <protection/>
    </xf>
    <xf numFmtId="0" fontId="20" fillId="0" borderId="13" xfId="0" applyFont="1" applyFill="1" applyBorder="1" applyAlignment="1">
      <alignment/>
    </xf>
    <xf numFmtId="166" fontId="0" fillId="0" borderId="15" xfId="6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66" fontId="0" fillId="0" borderId="10" xfId="62" applyNumberFormat="1" applyFont="1" applyFill="1" applyBorder="1" applyAlignment="1">
      <alignment horizontal="right"/>
    </xf>
    <xf numFmtId="0" fontId="27" fillId="0" borderId="14" xfId="52" applyFont="1" applyFill="1" applyBorder="1" applyAlignment="1">
      <alignment horizontal="left"/>
      <protection/>
    </xf>
    <xf numFmtId="0" fontId="20" fillId="0" borderId="15" xfId="52" applyFont="1" applyFill="1" applyBorder="1" applyAlignment="1">
      <alignment horizontal="left" wrapText="1"/>
      <protection/>
    </xf>
    <xf numFmtId="0" fontId="21" fillId="0" borderId="11" xfId="52" applyFont="1" applyFill="1" applyBorder="1" applyAlignment="1">
      <alignment horizontal="center" vertical="center"/>
      <protection/>
    </xf>
    <xf numFmtId="0" fontId="23" fillId="0" borderId="19" xfId="52" applyFont="1" applyFill="1" applyBorder="1" applyAlignment="1">
      <alignment horizontal="center" vertical="center"/>
      <protection/>
    </xf>
    <xf numFmtId="0" fontId="20" fillId="0" borderId="14" xfId="52" applyFont="1" applyFill="1" applyBorder="1" applyAlignment="1">
      <alignment horizontal="left" wrapText="1"/>
      <protection/>
    </xf>
    <xf numFmtId="0" fontId="20" fillId="0" borderId="15" xfId="52" applyFont="1" applyFill="1" applyBorder="1" applyAlignment="1">
      <alignment wrapText="1"/>
      <protection/>
    </xf>
    <xf numFmtId="0" fontId="20" fillId="0" borderId="15" xfId="53" applyFont="1" applyFill="1" applyBorder="1" applyAlignment="1">
      <alignment horizontal="justify" vertical="top" wrapText="1"/>
      <protection/>
    </xf>
    <xf numFmtId="0" fontId="26" fillId="0" borderId="14" xfId="53" applyFont="1" applyFill="1" applyBorder="1" applyAlignment="1">
      <alignment horizontal="justify" vertical="top" wrapText="1"/>
      <protection/>
    </xf>
    <xf numFmtId="0" fontId="22" fillId="0" borderId="15" xfId="52" applyFont="1" applyFill="1" applyBorder="1" applyAlignment="1">
      <alignment horizontal="center"/>
      <protection/>
    </xf>
    <xf numFmtId="0" fontId="22" fillId="0" borderId="15" xfId="52" applyFont="1" applyFill="1" applyBorder="1" applyAlignment="1">
      <alignment horizontal="center" wrapText="1"/>
      <protection/>
    </xf>
    <xf numFmtId="0" fontId="22" fillId="0" borderId="18" xfId="52" applyFont="1" applyFill="1" applyBorder="1" applyAlignment="1">
      <alignment horizontal="center" wrapText="1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23" fillId="0" borderId="20" xfId="52" applyFont="1" applyFill="1" applyBorder="1" applyAlignment="1">
      <alignment horizontal="center" vertical="center" wrapText="1"/>
      <protection/>
    </xf>
    <xf numFmtId="0" fontId="20" fillId="0" borderId="20" xfId="52" applyFont="1" applyFill="1" applyBorder="1" applyAlignment="1">
      <alignment horizontal="center" vertical="center" wrapText="1"/>
      <protection/>
    </xf>
    <xf numFmtId="0" fontId="21" fillId="0" borderId="21" xfId="52" applyFont="1" applyFill="1" applyBorder="1" applyAlignment="1">
      <alignment horizontal="center"/>
      <protection/>
    </xf>
    <xf numFmtId="0" fontId="20" fillId="0" borderId="11" xfId="52" applyFont="1" applyFill="1" applyBorder="1" applyAlignment="1">
      <alignment horizontal="center"/>
      <protection/>
    </xf>
    <xf numFmtId="0" fontId="22" fillId="0" borderId="0" xfId="52" applyFont="1" applyFill="1" applyBorder="1" applyAlignment="1">
      <alignment horizontal="center"/>
      <protection/>
    </xf>
    <xf numFmtId="0" fontId="20" fillId="0" borderId="22" xfId="52" applyFont="1" applyFill="1" applyBorder="1" applyAlignment="1">
      <alignment horizontal="center"/>
      <protection/>
    </xf>
    <xf numFmtId="0" fontId="20" fillId="0" borderId="21" xfId="52" applyFont="1" applyFill="1" applyBorder="1" applyAlignment="1">
      <alignment horizontal="center"/>
      <protection/>
    </xf>
    <xf numFmtId="0" fontId="22" fillId="0" borderId="21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2" fillId="0" borderId="19" xfId="52" applyFont="1" applyFill="1" applyBorder="1" applyAlignment="1">
      <alignment horizontal="center" vertical="center"/>
      <protection/>
    </xf>
    <xf numFmtId="0" fontId="22" fillId="0" borderId="11" xfId="52" applyFont="1" applyFill="1" applyBorder="1" applyAlignment="1">
      <alignment horizontal="center" vertical="center"/>
      <protection/>
    </xf>
    <xf numFmtId="0" fontId="22" fillId="0" borderId="22" xfId="52" applyFont="1" applyFill="1" applyBorder="1" applyAlignment="1">
      <alignment horizontal="center" vertical="center"/>
      <protection/>
    </xf>
    <xf numFmtId="0" fontId="28" fillId="0" borderId="17" xfId="52" applyFont="1" applyFill="1" applyBorder="1" applyAlignment="1">
      <alignment horizontal="left" vertical="center" wrapText="1"/>
      <protection/>
    </xf>
    <xf numFmtId="166" fontId="29" fillId="0" borderId="23" xfId="62" applyNumberFormat="1" applyFont="1" applyFill="1" applyBorder="1" applyAlignment="1">
      <alignment horizontal="right" vertical="center" wrapText="1"/>
    </xf>
    <xf numFmtId="0" fontId="21" fillId="0" borderId="21" xfId="52" applyFont="1" applyFill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/>
    </xf>
    <xf numFmtId="0" fontId="22" fillId="0" borderId="14" xfId="52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22" xfId="52" applyFont="1" applyFill="1" applyBorder="1" applyAlignment="1">
      <alignment horizontal="center" vertical="center"/>
      <protection/>
    </xf>
    <xf numFmtId="0" fontId="20" fillId="0" borderId="21" xfId="52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/>
    </xf>
    <xf numFmtId="166" fontId="26" fillId="0" borderId="24" xfId="62" applyNumberFormat="1" applyFont="1" applyFill="1" applyBorder="1" applyAlignment="1">
      <alignment horizontal="right" vertical="center" wrapText="1"/>
    </xf>
    <xf numFmtId="0" fontId="30" fillId="0" borderId="13" xfId="52" applyFont="1" applyFill="1" applyBorder="1" applyAlignment="1">
      <alignment horizontal="left" vertical="center" wrapText="1"/>
      <protection/>
    </xf>
    <xf numFmtId="166" fontId="26" fillId="0" borderId="15" xfId="62" applyNumberFormat="1" applyFont="1" applyFill="1" applyBorder="1" applyAlignment="1">
      <alignment horizontal="right" vertical="center" wrapText="1"/>
    </xf>
    <xf numFmtId="0" fontId="30" fillId="0" borderId="14" xfId="52" applyFont="1" applyFill="1" applyBorder="1" applyAlignment="1">
      <alignment horizontal="left" vertical="top" wrapText="1"/>
      <protection/>
    </xf>
    <xf numFmtId="0" fontId="30" fillId="0" borderId="14" xfId="52" applyFont="1" applyFill="1" applyBorder="1" applyAlignment="1">
      <alignment horizontal="left" vertical="center" wrapText="1"/>
      <protection/>
    </xf>
    <xf numFmtId="0" fontId="28" fillId="0" borderId="14" xfId="52" applyFont="1" applyFill="1" applyBorder="1" applyAlignment="1">
      <alignment horizontal="left" vertical="center" wrapText="1"/>
      <protection/>
    </xf>
    <xf numFmtId="166" fontId="29" fillId="0" borderId="15" xfId="62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171" fontId="29" fillId="0" borderId="20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71" fontId="30" fillId="0" borderId="1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1" fontId="0" fillId="0" borderId="18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1" fontId="29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166" fontId="27" fillId="0" borderId="0" xfId="62" applyNumberFormat="1" applyFont="1" applyFill="1" applyBorder="1" applyAlignment="1">
      <alignment horizontal="center" vertical="center" wrapText="1"/>
    </xf>
    <xf numFmtId="166" fontId="26" fillId="0" borderId="0" xfId="62" applyNumberFormat="1" applyFont="1" applyFill="1" applyBorder="1" applyAlignment="1">
      <alignment horizontal="center" vertical="center" wrapText="1"/>
    </xf>
    <xf numFmtId="166" fontId="26" fillId="0" borderId="25" xfId="62" applyNumberFormat="1" applyFont="1" applyFill="1" applyBorder="1" applyAlignment="1">
      <alignment horizontal="center" vertical="center" wrapText="1"/>
    </xf>
    <xf numFmtId="0" fontId="33" fillId="0" borderId="10" xfId="52" applyFont="1" applyFill="1" applyBorder="1" applyAlignment="1">
      <alignment horizontal="center" vertical="center" wrapText="1"/>
      <protection/>
    </xf>
    <xf numFmtId="0" fontId="34" fillId="0" borderId="11" xfId="52" applyFont="1" applyFill="1" applyBorder="1" applyAlignment="1">
      <alignment horizontal="center" vertical="center" wrapText="1"/>
      <protection/>
    </xf>
    <xf numFmtId="0" fontId="34" fillId="0" borderId="0" xfId="52" applyFont="1" applyFill="1" applyBorder="1" applyAlignment="1">
      <alignment horizontal="center" vertical="center" wrapText="1"/>
      <protection/>
    </xf>
    <xf numFmtId="0" fontId="33" fillId="0" borderId="12" xfId="52" applyFont="1" applyFill="1" applyBorder="1" applyAlignment="1">
      <alignment horizontal="center" vertical="center" wrapText="1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166" fontId="30" fillId="0" borderId="24" xfId="62" applyNumberFormat="1" applyFont="1" applyFill="1" applyBorder="1" applyAlignment="1">
      <alignment horizontal="center" vertical="center" wrapText="1"/>
    </xf>
    <xf numFmtId="0" fontId="31" fillId="0" borderId="21" xfId="52" applyFont="1" applyFill="1" applyBorder="1" applyAlignment="1">
      <alignment horizontal="center"/>
      <protection/>
    </xf>
    <xf numFmtId="0" fontId="30" fillId="0" borderId="14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/>
      <protection/>
    </xf>
    <xf numFmtId="0" fontId="30" fillId="0" borderId="15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wrapText="1"/>
      <protection/>
    </xf>
    <xf numFmtId="166" fontId="0" fillId="0" borderId="15" xfId="62" applyNumberFormat="1" applyFont="1" applyFill="1" applyBorder="1" applyAlignment="1">
      <alignment horizontal="center" vertical="center" wrapText="1"/>
    </xf>
    <xf numFmtId="0" fontId="0" fillId="0" borderId="22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18" xfId="52" applyFont="1" applyFill="1" applyBorder="1" applyAlignment="1">
      <alignment horizontal="center" vertical="center" wrapText="1"/>
      <protection/>
    </xf>
    <xf numFmtId="0" fontId="30" fillId="0" borderId="15" xfId="52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166" fontId="30" fillId="0" borderId="15" xfId="62" applyNumberFormat="1" applyFont="1" applyFill="1" applyBorder="1" applyAlignment="1">
      <alignment horizontal="center" vertical="center" wrapText="1"/>
    </xf>
    <xf numFmtId="0" fontId="30" fillId="0" borderId="15" xfId="52" applyFont="1" applyFill="1" applyBorder="1" applyAlignment="1">
      <alignment horizontal="center" wrapText="1"/>
      <protection/>
    </xf>
    <xf numFmtId="0" fontId="30" fillId="0" borderId="18" xfId="52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0" xfId="52" applyFont="1" applyFill="1" applyBorder="1" applyAlignment="1">
      <alignment horizontal="center" vertical="center" wrapText="1"/>
      <protection/>
    </xf>
    <xf numFmtId="0" fontId="0" fillId="0" borderId="15" xfId="52" applyFont="1" applyFill="1" applyBorder="1" applyAlignment="1">
      <alignment horizontal="left" wrapText="1"/>
      <protection/>
    </xf>
    <xf numFmtId="0" fontId="31" fillId="0" borderId="11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31" fillId="0" borderId="15" xfId="52" applyFont="1" applyFill="1" applyBorder="1" applyAlignment="1">
      <alignment horizontal="center" vertical="center" wrapText="1"/>
      <protection/>
    </xf>
    <xf numFmtId="0" fontId="0" fillId="0" borderId="15" xfId="52" applyFont="1" applyFill="1" applyBorder="1" applyAlignment="1">
      <alignment horizontal="left" vertical="center" wrapText="1"/>
      <protection/>
    </xf>
    <xf numFmtId="0" fontId="33" fillId="0" borderId="19" xfId="52" applyFont="1" applyFill="1" applyBorder="1" applyAlignment="1">
      <alignment horizontal="center" vertical="center"/>
      <protection/>
    </xf>
    <xf numFmtId="0" fontId="33" fillId="0" borderId="16" xfId="52" applyFont="1" applyFill="1" applyBorder="1" applyAlignment="1">
      <alignment horizontal="center" vertical="center" wrapText="1"/>
      <protection/>
    </xf>
    <xf numFmtId="0" fontId="33" fillId="0" borderId="20" xfId="52" applyFont="1" applyFill="1" applyBorder="1" applyAlignment="1">
      <alignment horizontal="center" vertical="center" wrapText="1"/>
      <protection/>
    </xf>
    <xf numFmtId="0" fontId="33" fillId="0" borderId="14" xfId="52" applyFont="1" applyFill="1" applyBorder="1" applyAlignment="1">
      <alignment horizontal="left" vertical="center" wrapText="1"/>
      <protection/>
    </xf>
    <xf numFmtId="0" fontId="30" fillId="0" borderId="2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left" wrapText="1"/>
      <protection/>
    </xf>
    <xf numFmtId="0" fontId="30" fillId="0" borderId="18" xfId="52" applyFont="1" applyFill="1" applyBorder="1" applyAlignment="1">
      <alignment horizontal="center" vertical="center" wrapText="1"/>
      <protection/>
    </xf>
    <xf numFmtId="0" fontId="0" fillId="0" borderId="15" xfId="52" applyFont="1" applyFill="1" applyBorder="1" applyAlignment="1">
      <alignment wrapText="1"/>
      <protection/>
    </xf>
    <xf numFmtId="166" fontId="0" fillId="0" borderId="14" xfId="62" applyNumberFormat="1" applyFont="1" applyFill="1" applyBorder="1" applyAlignment="1">
      <alignment horizontal="center" vertical="center" wrapText="1"/>
    </xf>
    <xf numFmtId="0" fontId="0" fillId="0" borderId="15" xfId="52" applyFont="1" applyFill="1" applyBorder="1" applyAlignment="1">
      <alignment horizontal="left" vertical="top" wrapText="1"/>
      <protection/>
    </xf>
    <xf numFmtId="0" fontId="30" fillId="0" borderId="19" xfId="52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left" vertical="top" wrapText="1"/>
      <protection/>
    </xf>
    <xf numFmtId="0" fontId="30" fillId="0" borderId="11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justify" vertical="top" wrapText="1"/>
      <protection/>
    </xf>
    <xf numFmtId="0" fontId="30" fillId="0" borderId="22" xfId="52" applyFont="1" applyFill="1" applyBorder="1" applyAlignment="1">
      <alignment horizontal="center" vertical="center"/>
      <protection/>
    </xf>
    <xf numFmtId="0" fontId="30" fillId="0" borderId="17" xfId="52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wrapText="1"/>
    </xf>
    <xf numFmtId="43" fontId="29" fillId="0" borderId="25" xfId="0" applyNumberFormat="1" applyFont="1" applyBorder="1" applyAlignment="1">
      <alignment horizontal="center" vertical="center"/>
    </xf>
    <xf numFmtId="43" fontId="30" fillId="0" borderId="15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43" fontId="29" fillId="0" borderId="14" xfId="0" applyNumberFormat="1" applyFont="1" applyBorder="1" applyAlignment="1">
      <alignment horizontal="center" vertical="center"/>
    </xf>
    <xf numFmtId="43" fontId="30" fillId="0" borderId="14" xfId="0" applyNumberFormat="1" applyFont="1" applyBorder="1" applyAlignment="1">
      <alignment horizontal="center" vertical="center"/>
    </xf>
    <xf numFmtId="166" fontId="26" fillId="0" borderId="20" xfId="0" applyNumberFormat="1" applyFont="1" applyBorder="1" applyAlignment="1">
      <alignment horizontal="center" vertical="center"/>
    </xf>
    <xf numFmtId="166" fontId="27" fillId="0" borderId="14" xfId="0" applyNumberFormat="1" applyFon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166" fontId="35" fillId="0" borderId="24" xfId="62" applyNumberFormat="1" applyFont="1" applyFill="1" applyBorder="1" applyAlignment="1">
      <alignment horizontal="center" vertical="center" wrapText="1"/>
    </xf>
    <xf numFmtId="166" fontId="0" fillId="0" borderId="15" xfId="62" applyNumberFormat="1" applyFont="1" applyFill="1" applyBorder="1" applyAlignment="1">
      <alignment horizontal="center" vertical="center"/>
    </xf>
    <xf numFmtId="166" fontId="0" fillId="0" borderId="10" xfId="62" applyNumberFormat="1" applyFont="1" applyFill="1" applyBorder="1" applyAlignment="1">
      <alignment horizontal="center" vertical="center"/>
    </xf>
    <xf numFmtId="166" fontId="35" fillId="0" borderId="15" xfId="62" applyNumberFormat="1" applyFont="1" applyFill="1" applyBorder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26" fillId="0" borderId="0" xfId="62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30" fillId="0" borderId="16" xfId="52" applyFont="1" applyFill="1" applyBorder="1" applyAlignment="1">
      <alignment horizontal="center" vertical="center" wrapText="1"/>
      <protection/>
    </xf>
    <xf numFmtId="2" fontId="30" fillId="0" borderId="24" xfId="0" applyNumberFormat="1" applyFont="1" applyFill="1" applyBorder="1" applyAlignment="1">
      <alignment horizontal="center" vertical="center"/>
    </xf>
    <xf numFmtId="0" fontId="30" fillId="0" borderId="13" xfId="52" applyFont="1" applyFill="1" applyBorder="1" applyAlignment="1">
      <alignment horizontal="center" vertical="center" wrapText="1"/>
      <protection/>
    </xf>
    <xf numFmtId="166" fontId="25" fillId="0" borderId="15" xfId="62" applyNumberFormat="1" applyFont="1" applyFill="1" applyBorder="1" applyAlignment="1">
      <alignment horizontal="center" vertical="center" wrapText="1"/>
    </xf>
    <xf numFmtId="166" fontId="31" fillId="0" borderId="15" xfId="62" applyNumberFormat="1" applyFont="1" applyFill="1" applyBorder="1" applyAlignment="1">
      <alignment horizontal="center" vertical="center" wrapText="1"/>
    </xf>
    <xf numFmtId="0" fontId="31" fillId="0" borderId="21" xfId="52" applyFont="1" applyFill="1" applyBorder="1" applyAlignment="1">
      <alignment horizontal="center" vertical="center" wrapText="1"/>
      <protection/>
    </xf>
    <xf numFmtId="0" fontId="31" fillId="0" borderId="13" xfId="52" applyFont="1" applyFill="1" applyBorder="1" applyAlignment="1">
      <alignment horizontal="center" vertical="center" wrapText="1"/>
      <protection/>
    </xf>
    <xf numFmtId="2" fontId="0" fillId="0" borderId="20" xfId="0" applyNumberFormat="1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21" xfId="52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30" fillId="0" borderId="14" xfId="52" applyFont="1" applyFill="1" applyBorder="1" applyAlignment="1">
      <alignment horizontal="center"/>
      <protection/>
    </xf>
    <xf numFmtId="0" fontId="30" fillId="0" borderId="14" xfId="52" applyFont="1" applyFill="1" applyBorder="1" applyAlignment="1">
      <alignment horizontal="left"/>
      <protection/>
    </xf>
    <xf numFmtId="166" fontId="30" fillId="0" borderId="15" xfId="62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0" fontId="0" fillId="0" borderId="13" xfId="52" applyFont="1" applyFill="1" applyBorder="1" applyAlignment="1">
      <alignment horizontal="center" vertical="center" wrapText="1"/>
      <protection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22" xfId="52" applyFont="1" applyFill="1" applyBorder="1" applyAlignment="1">
      <alignment horizontal="center" vertical="center"/>
      <protection/>
    </xf>
    <xf numFmtId="2" fontId="30" fillId="0" borderId="25" xfId="0" applyNumberFormat="1" applyFont="1" applyFill="1" applyBorder="1" applyAlignment="1">
      <alignment horizontal="center" vertical="center"/>
    </xf>
    <xf numFmtId="2" fontId="30" fillId="0" borderId="15" xfId="0" applyNumberFormat="1" applyFont="1" applyFill="1" applyBorder="1" applyAlignment="1">
      <alignment horizontal="center" vertical="center"/>
    </xf>
    <xf numFmtId="166" fontId="30" fillId="0" borderId="14" xfId="62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/>
    </xf>
    <xf numFmtId="0" fontId="0" fillId="0" borderId="21" xfId="52" applyFont="1" applyFill="1" applyBorder="1" applyAlignment="1">
      <alignment horizontal="center" vertical="center"/>
      <protection/>
    </xf>
    <xf numFmtId="0" fontId="30" fillId="0" borderId="18" xfId="0" applyFont="1" applyFill="1" applyBorder="1" applyAlignment="1">
      <alignment horizontal="center"/>
    </xf>
    <xf numFmtId="0" fontId="30" fillId="0" borderId="14" xfId="53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5" xfId="52" applyFont="1" applyFill="1" applyBorder="1" applyAlignment="1">
      <alignment horizontal="center" vertical="center" wrapText="1"/>
      <protection/>
    </xf>
    <xf numFmtId="0" fontId="37" fillId="0" borderId="13" xfId="52" applyFont="1" applyFill="1" applyBorder="1" applyAlignment="1">
      <alignment horizontal="left" vertical="center" wrapText="1"/>
      <protection/>
    </xf>
    <xf numFmtId="0" fontId="22" fillId="0" borderId="21" xfId="52" applyFont="1" applyFill="1" applyBorder="1" applyAlignment="1">
      <alignment horizontal="center" vertical="center" wrapText="1"/>
      <protection/>
    </xf>
    <xf numFmtId="0" fontId="21" fillId="0" borderId="25" xfId="52" applyFont="1" applyFill="1" applyBorder="1" applyAlignment="1">
      <alignment horizontal="center" vertical="center" wrapText="1"/>
      <protection/>
    </xf>
    <xf numFmtId="0" fontId="20" fillId="0" borderId="22" xfId="52" applyFont="1" applyFill="1" applyBorder="1" applyAlignment="1">
      <alignment horizontal="center" vertical="center" wrapText="1"/>
      <protection/>
    </xf>
    <xf numFmtId="0" fontId="20" fillId="0" borderId="21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37" fillId="0" borderId="17" xfId="52" applyFont="1" applyFill="1" applyBorder="1" applyAlignment="1">
      <alignment horizontal="left" vertical="center" wrapText="1"/>
      <protection/>
    </xf>
    <xf numFmtId="166" fontId="0" fillId="0" borderId="24" xfId="62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20" fillId="0" borderId="25" xfId="52" applyFont="1" applyFill="1" applyBorder="1" applyAlignment="1">
      <alignment horizontal="center"/>
      <protection/>
    </xf>
    <xf numFmtId="0" fontId="20" fillId="0" borderId="15" xfId="52" applyFont="1" applyFill="1" applyBorder="1" applyAlignment="1">
      <alignment horizontal="center" vertical="center" wrapText="1"/>
      <protection/>
    </xf>
    <xf numFmtId="0" fontId="20" fillId="0" borderId="15" xfId="52" applyFont="1" applyFill="1" applyBorder="1" applyAlignment="1">
      <alignment horizontal="center"/>
      <protection/>
    </xf>
    <xf numFmtId="0" fontId="20" fillId="0" borderId="15" xfId="0" applyFont="1" applyFill="1" applyBorder="1" applyAlignment="1">
      <alignment horizontal="center"/>
    </xf>
    <xf numFmtId="166" fontId="36" fillId="0" borderId="15" xfId="62" applyNumberFormat="1" applyFont="1" applyFill="1" applyBorder="1" applyAlignment="1">
      <alignment horizontal="right" vertical="center" wrapText="1"/>
    </xf>
    <xf numFmtId="0" fontId="31" fillId="0" borderId="13" xfId="52" applyFont="1" applyFill="1" applyBorder="1" applyAlignment="1">
      <alignment horizontal="left" vertical="center" wrapText="1"/>
      <protection/>
    </xf>
    <xf numFmtId="0" fontId="20" fillId="0" borderId="15" xfId="52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24" xfId="52" applyFont="1" applyFill="1" applyBorder="1" applyAlignment="1">
      <alignment horizontal="center" vertical="center" wrapText="1"/>
      <protection/>
    </xf>
    <xf numFmtId="0" fontId="37" fillId="0" borderId="13" xfId="52" applyFont="1" applyFill="1" applyBorder="1" applyAlignment="1">
      <alignment horizontal="left" vertical="top" wrapText="1"/>
      <protection/>
    </xf>
    <xf numFmtId="0" fontId="22" fillId="0" borderId="15" xfId="52" applyFont="1" applyFill="1" applyBorder="1" applyAlignment="1">
      <alignment horizontal="center" vertical="center"/>
      <protection/>
    </xf>
    <xf numFmtId="0" fontId="30" fillId="0" borderId="13" xfId="52" applyFont="1" applyFill="1" applyBorder="1" applyAlignment="1">
      <alignment horizontal="left" vertical="top" wrapText="1"/>
      <protection/>
    </xf>
    <xf numFmtId="0" fontId="3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30" fillId="0" borderId="17" xfId="0" applyFont="1" applyBorder="1" applyAlignment="1">
      <alignment/>
    </xf>
    <xf numFmtId="2" fontId="26" fillId="0" borderId="15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6" fontId="26" fillId="0" borderId="15" xfId="62" applyNumberFormat="1" applyFont="1" applyFill="1" applyBorder="1" applyAlignment="1">
      <alignment horizontal="center" vertical="center" wrapText="1"/>
    </xf>
    <xf numFmtId="0" fontId="37" fillId="0" borderId="15" xfId="52" applyFont="1" applyFill="1" applyBorder="1" applyAlignment="1">
      <alignment horizontal="left" vertical="center" wrapText="1"/>
      <protection/>
    </xf>
    <xf numFmtId="2" fontId="0" fillId="0" borderId="15" xfId="0" applyNumberFormat="1" applyBorder="1" applyAlignment="1">
      <alignment/>
    </xf>
    <xf numFmtId="166" fontId="30" fillId="0" borderId="15" xfId="0" applyNumberFormat="1" applyFont="1" applyBorder="1" applyAlignment="1">
      <alignment/>
    </xf>
    <xf numFmtId="0" fontId="34" fillId="0" borderId="15" xfId="52" applyFont="1" applyFill="1" applyBorder="1" applyAlignment="1">
      <alignment horizontal="center" vertical="center" wrapText="1"/>
      <protection/>
    </xf>
    <xf numFmtId="0" fontId="34" fillId="0" borderId="13" xfId="0" applyFont="1" applyFill="1" applyBorder="1" applyAlignment="1">
      <alignment/>
    </xf>
    <xf numFmtId="166" fontId="34" fillId="0" borderId="15" xfId="62" applyNumberFormat="1" applyFont="1" applyFill="1" applyBorder="1" applyAlignment="1">
      <alignment horizontal="right"/>
    </xf>
    <xf numFmtId="0" fontId="38" fillId="0" borderId="13" xfId="52" applyFont="1" applyFill="1" applyBorder="1" applyAlignment="1">
      <alignment horizontal="left" vertical="top" wrapText="1"/>
      <protection/>
    </xf>
    <xf numFmtId="166" fontId="34" fillId="0" borderId="15" xfId="62" applyNumberFormat="1" applyFont="1" applyFill="1" applyBorder="1" applyAlignment="1">
      <alignment horizontal="right" vertical="center" wrapText="1"/>
    </xf>
    <xf numFmtId="0" fontId="39" fillId="0" borderId="15" xfId="0" applyFont="1" applyBorder="1" applyAlignment="1">
      <alignment wrapText="1"/>
    </xf>
    <xf numFmtId="0" fontId="34" fillId="0" borderId="13" xfId="52" applyFont="1" applyFill="1" applyBorder="1" applyAlignment="1">
      <alignment horizontal="left" vertical="top" wrapText="1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0" fontId="34" fillId="0" borderId="13" xfId="0" applyFont="1" applyFill="1" applyBorder="1" applyAlignment="1">
      <alignment vertical="center"/>
    </xf>
    <xf numFmtId="0" fontId="34" fillId="0" borderId="15" xfId="52" applyFont="1" applyFill="1" applyBorder="1" applyAlignment="1">
      <alignment horizontal="center" wrapText="1"/>
      <protection/>
    </xf>
    <xf numFmtId="0" fontId="34" fillId="0" borderId="21" xfId="0" applyFont="1" applyFill="1" applyBorder="1" applyAlignment="1">
      <alignment/>
    </xf>
    <xf numFmtId="0" fontId="34" fillId="0" borderId="13" xfId="52" applyFont="1" applyFill="1" applyBorder="1" applyAlignment="1">
      <alignment wrapText="1"/>
      <protection/>
    </xf>
    <xf numFmtId="0" fontId="30" fillId="0" borderId="13" xfId="0" applyFont="1" applyFill="1" applyBorder="1" applyAlignment="1">
      <alignment/>
    </xf>
    <xf numFmtId="166" fontId="34" fillId="0" borderId="15" xfId="0" applyNumberFormat="1" applyFont="1" applyBorder="1" applyAlignment="1">
      <alignment/>
    </xf>
    <xf numFmtId="0" fontId="34" fillId="0" borderId="0" xfId="0" applyFont="1" applyFill="1" applyAlignment="1">
      <alignment/>
    </xf>
    <xf numFmtId="0" fontId="39" fillId="0" borderId="0" xfId="0" applyFont="1" applyAlignment="1">
      <alignment/>
    </xf>
    <xf numFmtId="0" fontId="34" fillId="0" borderId="0" xfId="52" applyFont="1" applyFill="1" applyBorder="1" applyAlignment="1">
      <alignment horizontal="left" vertical="top" wrapText="1"/>
      <protection/>
    </xf>
    <xf numFmtId="0" fontId="34" fillId="0" borderId="10" xfId="52" applyFont="1" applyFill="1" applyBorder="1" applyAlignment="1">
      <alignment horizontal="center" vertical="center" wrapText="1"/>
      <protection/>
    </xf>
    <xf numFmtId="0" fontId="34" fillId="0" borderId="21" xfId="0" applyFont="1" applyBorder="1" applyAlignment="1">
      <alignment wrapText="1"/>
    </xf>
    <xf numFmtId="166" fontId="34" fillId="0" borderId="24" xfId="62" applyNumberFormat="1" applyFont="1" applyFill="1" applyBorder="1" applyAlignment="1">
      <alignment horizontal="right" vertical="center" wrapText="1"/>
    </xf>
    <xf numFmtId="0" fontId="34" fillId="0" borderId="21" xfId="52" applyFont="1" applyFill="1" applyBorder="1" applyAlignment="1">
      <alignment wrapText="1"/>
      <protection/>
    </xf>
    <xf numFmtId="0" fontId="34" fillId="0" borderId="13" xfId="52" applyFont="1" applyFill="1" applyBorder="1" applyAlignment="1">
      <alignment horizontal="left" vertical="center" wrapText="1"/>
      <protection/>
    </xf>
    <xf numFmtId="0" fontId="20" fillId="0" borderId="19" xfId="52" applyFont="1" applyFill="1" applyBorder="1" applyAlignment="1">
      <alignment horizontal="center" vertical="center"/>
      <protection/>
    </xf>
    <xf numFmtId="0" fontId="34" fillId="0" borderId="15" xfId="52" applyFont="1" applyFill="1" applyBorder="1" applyAlignment="1">
      <alignment horizontal="center"/>
      <protection/>
    </xf>
    <xf numFmtId="166" fontId="34" fillId="0" borderId="10" xfId="62" applyNumberFormat="1" applyFont="1" applyFill="1" applyBorder="1" applyAlignment="1">
      <alignment horizontal="right"/>
    </xf>
    <xf numFmtId="0" fontId="22" fillId="0" borderId="19" xfId="52" applyFont="1" applyFill="1" applyBorder="1" applyAlignment="1">
      <alignment horizontal="center"/>
      <protection/>
    </xf>
    <xf numFmtId="0" fontId="22" fillId="0" borderId="25" xfId="52" applyFont="1" applyFill="1" applyBorder="1" applyAlignment="1">
      <alignment horizontal="center"/>
      <protection/>
    </xf>
    <xf numFmtId="0" fontId="34" fillId="0" borderId="25" xfId="52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/>
    </xf>
    <xf numFmtId="0" fontId="34" fillId="0" borderId="15" xfId="52" applyFont="1" applyFill="1" applyBorder="1" applyAlignment="1">
      <alignment horizontal="left" vertical="top" wrapText="1"/>
      <protection/>
    </xf>
    <xf numFmtId="0" fontId="0" fillId="0" borderId="15" xfId="0" applyBorder="1" applyAlignment="1">
      <alignment/>
    </xf>
    <xf numFmtId="0" fontId="31" fillId="0" borderId="15" xfId="52" applyFont="1" applyFill="1" applyBorder="1" applyAlignment="1">
      <alignment horizontal="left" vertical="center" wrapText="1"/>
      <protection/>
    </xf>
    <xf numFmtId="0" fontId="34" fillId="0" borderId="15" xfId="0" applyFont="1" applyBorder="1" applyAlignment="1">
      <alignment/>
    </xf>
    <xf numFmtId="166" fontId="34" fillId="0" borderId="15" xfId="0" applyNumberFormat="1" applyFont="1" applyBorder="1" applyAlignment="1">
      <alignment/>
    </xf>
    <xf numFmtId="0" fontId="34" fillId="0" borderId="14" xfId="52" applyFont="1" applyFill="1" applyBorder="1" applyAlignment="1">
      <alignment horizontal="center" vertical="center" wrapText="1"/>
      <protection/>
    </xf>
    <xf numFmtId="0" fontId="34" fillId="0" borderId="21" xfId="52" applyFont="1" applyFill="1" applyBorder="1" applyAlignment="1">
      <alignment horizontal="left" vertical="top" wrapText="1"/>
      <protection/>
    </xf>
    <xf numFmtId="0" fontId="38" fillId="0" borderId="15" xfId="52" applyFont="1" applyFill="1" applyBorder="1" applyAlignment="1">
      <alignment horizontal="left" vertical="center" wrapText="1"/>
      <protection/>
    </xf>
    <xf numFmtId="0" fontId="23" fillId="0" borderId="25" xfId="52" applyFont="1" applyFill="1" applyBorder="1" applyAlignment="1">
      <alignment horizontal="center" vertical="center" wrapText="1"/>
      <protection/>
    </xf>
    <xf numFmtId="0" fontId="24" fillId="0" borderId="22" xfId="52" applyFont="1" applyFill="1" applyBorder="1" applyAlignment="1">
      <alignment horizontal="center" vertical="center" wrapText="1"/>
      <protection/>
    </xf>
    <xf numFmtId="0" fontId="23" fillId="0" borderId="24" xfId="52" applyFont="1" applyFill="1" applyBorder="1" applyAlignment="1">
      <alignment horizontal="center" vertical="center" wrapText="1"/>
      <protection/>
    </xf>
    <xf numFmtId="166" fontId="29" fillId="0" borderId="24" xfId="62" applyNumberFormat="1" applyFont="1" applyFill="1" applyBorder="1" applyAlignment="1">
      <alignment horizontal="right" vertical="center" wrapText="1"/>
    </xf>
    <xf numFmtId="166" fontId="30" fillId="0" borderId="24" xfId="62" applyNumberFormat="1" applyFont="1" applyFill="1" applyBorder="1" applyAlignment="1">
      <alignment horizontal="right" vertical="center" wrapText="1"/>
    </xf>
    <xf numFmtId="166" fontId="30" fillId="0" borderId="15" xfId="62" applyNumberFormat="1" applyFont="1" applyFill="1" applyBorder="1" applyAlignment="1">
      <alignment horizontal="right"/>
    </xf>
    <xf numFmtId="0" fontId="40" fillId="0" borderId="15" xfId="52" applyFont="1" applyFill="1" applyBorder="1" applyAlignment="1">
      <alignment horizontal="center"/>
      <protection/>
    </xf>
    <xf numFmtId="0" fontId="40" fillId="0" borderId="15" xfId="52" applyFont="1" applyFill="1" applyBorder="1" applyAlignment="1">
      <alignment horizontal="center" vertical="center" wrapText="1"/>
      <protection/>
    </xf>
    <xf numFmtId="0" fontId="35" fillId="0" borderId="15" xfId="0" applyFont="1" applyBorder="1" applyAlignment="1">
      <alignment/>
    </xf>
    <xf numFmtId="0" fontId="35" fillId="0" borderId="15" xfId="52" applyFont="1" applyFill="1" applyBorder="1" applyAlignment="1">
      <alignment horizontal="center" vertical="center" wrapText="1"/>
      <protection/>
    </xf>
    <xf numFmtId="0" fontId="35" fillId="0" borderId="13" xfId="0" applyFont="1" applyFill="1" applyBorder="1" applyAlignment="1">
      <alignment/>
    </xf>
    <xf numFmtId="0" fontId="23" fillId="0" borderId="15" xfId="52" applyFont="1" applyFill="1" applyBorder="1" applyAlignment="1">
      <alignment horizontal="center" vertical="center" wrapText="1"/>
      <protection/>
    </xf>
    <xf numFmtId="0" fontId="28" fillId="0" borderId="13" xfId="52" applyFont="1" applyFill="1" applyBorder="1" applyAlignment="1">
      <alignment horizontal="left" vertical="center" wrapText="1"/>
      <protection/>
    </xf>
    <xf numFmtId="0" fontId="40" fillId="0" borderId="15" xfId="0" applyFont="1" applyBorder="1" applyAlignment="1">
      <alignment/>
    </xf>
    <xf numFmtId="0" fontId="34" fillId="0" borderId="17" xfId="0" applyFont="1" applyBorder="1" applyAlignment="1">
      <alignment/>
    </xf>
    <xf numFmtId="0" fontId="29" fillId="0" borderId="21" xfId="52" applyFont="1" applyFill="1" applyBorder="1" applyAlignment="1">
      <alignment horizontal="left" vertical="top" wrapText="1"/>
      <protection/>
    </xf>
    <xf numFmtId="0" fontId="41" fillId="0" borderId="15" xfId="52" applyFont="1" applyFill="1" applyBorder="1" applyAlignment="1">
      <alignment horizontal="center" vertical="center" wrapText="1"/>
      <protection/>
    </xf>
    <xf numFmtId="0" fontId="41" fillId="0" borderId="21" xfId="52" applyFont="1" applyFill="1" applyBorder="1" applyAlignment="1">
      <alignment horizontal="center" vertical="center" wrapText="1"/>
      <protection/>
    </xf>
    <xf numFmtId="0" fontId="42" fillId="0" borderId="13" xfId="52" applyFont="1" applyFill="1" applyBorder="1" applyAlignment="1">
      <alignment horizontal="left" vertical="center" wrapText="1"/>
      <protection/>
    </xf>
    <xf numFmtId="166" fontId="43" fillId="0" borderId="24" xfId="62" applyNumberFormat="1" applyFont="1" applyFill="1" applyBorder="1" applyAlignment="1">
      <alignment horizontal="right" vertical="center" wrapText="1"/>
    </xf>
    <xf numFmtId="0" fontId="42" fillId="0" borderId="15" xfId="0" applyFont="1" applyBorder="1" applyAlignment="1">
      <alignment/>
    </xf>
    <xf numFmtId="0" fontId="42" fillId="0" borderId="15" xfId="52" applyFont="1" applyFill="1" applyBorder="1" applyAlignment="1">
      <alignment horizontal="center" vertical="center" wrapText="1"/>
      <protection/>
    </xf>
    <xf numFmtId="0" fontId="42" fillId="0" borderId="13" xfId="0" applyFont="1" applyFill="1" applyBorder="1" applyAlignment="1">
      <alignment/>
    </xf>
    <xf numFmtId="166" fontId="44" fillId="0" borderId="15" xfId="62" applyNumberFormat="1" applyFont="1" applyFill="1" applyBorder="1" applyAlignment="1">
      <alignment horizontal="right"/>
    </xf>
    <xf numFmtId="0" fontId="41" fillId="0" borderId="14" xfId="52" applyFont="1" applyFill="1" applyBorder="1" applyAlignment="1">
      <alignment horizontal="center" vertical="center" wrapText="1"/>
      <protection/>
    </xf>
    <xf numFmtId="0" fontId="44" fillId="0" borderId="13" xfId="52" applyFont="1" applyFill="1" applyBorder="1" applyAlignment="1">
      <alignment horizontal="left" vertical="center" wrapText="1"/>
      <protection/>
    </xf>
    <xf numFmtId="166" fontId="45" fillId="0" borderId="15" xfId="62" applyNumberFormat="1" applyFont="1" applyFill="1" applyBorder="1" applyAlignment="1">
      <alignment horizontal="right" vertical="center" wrapText="1"/>
    </xf>
    <xf numFmtId="0" fontId="41" fillId="0" borderId="13" xfId="52" applyFont="1" applyFill="1" applyBorder="1" applyAlignment="1">
      <alignment horizontal="center" vertical="center" wrapText="1"/>
      <protection/>
    </xf>
    <xf numFmtId="0" fontId="46" fillId="0" borderId="15" xfId="52" applyFont="1" applyFill="1" applyBorder="1" applyAlignment="1">
      <alignment horizontal="center" vertical="center" wrapText="1"/>
      <protection/>
    </xf>
    <xf numFmtId="0" fontId="44" fillId="0" borderId="15" xfId="52" applyFont="1" applyFill="1" applyBorder="1" applyAlignment="1">
      <alignment horizontal="left" vertical="top" wrapText="1"/>
      <protection/>
    </xf>
    <xf numFmtId="166" fontId="44" fillId="0" borderId="15" xfId="62" applyNumberFormat="1" applyFont="1" applyFill="1" applyBorder="1" applyAlignment="1">
      <alignment horizontal="center" vertical="center" wrapText="1"/>
    </xf>
    <xf numFmtId="0" fontId="44" fillId="0" borderId="13" xfId="52" applyFont="1" applyFill="1" applyBorder="1" applyAlignment="1">
      <alignment horizontal="left" vertical="top" wrapText="1"/>
      <protection/>
    </xf>
    <xf numFmtId="0" fontId="41" fillId="0" borderId="17" xfId="0" applyFont="1" applyBorder="1" applyAlignment="1">
      <alignment horizontal="center"/>
    </xf>
    <xf numFmtId="0" fontId="44" fillId="0" borderId="14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left" vertical="top" wrapText="1"/>
      <protection/>
    </xf>
    <xf numFmtId="166" fontId="44" fillId="0" borderId="15" xfId="62" applyNumberFormat="1" applyFont="1" applyFill="1" applyBorder="1" applyAlignment="1">
      <alignment horizontal="right" vertical="center" wrapText="1"/>
    </xf>
    <xf numFmtId="166" fontId="30" fillId="0" borderId="15" xfId="62" applyNumberFormat="1" applyFont="1" applyFill="1" applyBorder="1" applyAlignment="1">
      <alignment horizontal="right" vertical="center" wrapText="1"/>
    </xf>
    <xf numFmtId="0" fontId="47" fillId="0" borderId="13" xfId="53" applyFont="1" applyFill="1" applyBorder="1" applyAlignment="1">
      <alignment horizontal="justify" vertical="top" wrapText="1"/>
      <protection/>
    </xf>
    <xf numFmtId="166" fontId="48" fillId="0" borderId="15" xfId="62" applyNumberFormat="1" applyFont="1" applyFill="1" applyBorder="1" applyAlignment="1">
      <alignment horizontal="right" vertical="center" wrapText="1"/>
    </xf>
    <xf numFmtId="166" fontId="35" fillId="0" borderId="15" xfId="62" applyNumberFormat="1" applyFont="1" applyFill="1" applyBorder="1" applyAlignment="1">
      <alignment horizontal="right"/>
    </xf>
    <xf numFmtId="0" fontId="40" fillId="0" borderId="15" xfId="52" applyFont="1" applyFill="1" applyBorder="1" applyAlignment="1">
      <alignment horizontal="center" vertical="center"/>
      <protection/>
    </xf>
    <xf numFmtId="0" fontId="40" fillId="0" borderId="19" xfId="52" applyFont="1" applyFill="1" applyBorder="1" applyAlignment="1">
      <alignment horizontal="center" vertical="center"/>
      <protection/>
    </xf>
    <xf numFmtId="166" fontId="30" fillId="0" borderId="0" xfId="62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166" fontId="0" fillId="0" borderId="15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/>
    </xf>
    <xf numFmtId="0" fontId="55" fillId="0" borderId="15" xfId="52" applyFont="1" applyFill="1" applyBorder="1" applyAlignment="1">
      <alignment horizontal="center" vertical="center" wrapText="1"/>
      <protection/>
    </xf>
    <xf numFmtId="0" fontId="54" fillId="0" borderId="15" xfId="52" applyFont="1" applyFill="1" applyBorder="1" applyAlignment="1">
      <alignment horizontal="center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54" fillId="0" borderId="15" xfId="52" applyFont="1" applyFill="1" applyBorder="1" applyAlignment="1">
      <alignment horizontal="center"/>
      <protection/>
    </xf>
    <xf numFmtId="0" fontId="54" fillId="0" borderId="15" xfId="52" applyFont="1" applyFill="1" applyBorder="1" applyAlignment="1">
      <alignment horizontal="center" wrapText="1"/>
      <protection/>
    </xf>
    <xf numFmtId="0" fontId="55" fillId="0" borderId="15" xfId="0" applyFont="1" applyBorder="1" applyAlignment="1">
      <alignment/>
    </xf>
    <xf numFmtId="0" fontId="55" fillId="0" borderId="15" xfId="52" applyFont="1" applyFill="1" applyBorder="1" applyAlignment="1">
      <alignment horizontal="center" vertical="center"/>
      <protection/>
    </xf>
    <xf numFmtId="0" fontId="54" fillId="0" borderId="15" xfId="52" applyFont="1" applyFill="1" applyBorder="1" applyAlignment="1">
      <alignment horizontal="center" vertical="center"/>
      <protection/>
    </xf>
    <xf numFmtId="0" fontId="55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55" fillId="0" borderId="15" xfId="52" applyFont="1" applyFill="1" applyBorder="1" applyAlignment="1">
      <alignment vertical="center" wrapText="1"/>
      <protection/>
    </xf>
    <xf numFmtId="0" fontId="55" fillId="0" borderId="15" xfId="52" applyFont="1" applyFill="1" applyBorder="1" applyAlignment="1">
      <alignment horizontal="center" wrapText="1"/>
      <protection/>
    </xf>
    <xf numFmtId="0" fontId="54" fillId="0" borderId="15" xfId="0" applyFont="1" applyBorder="1" applyAlignment="1">
      <alignment/>
    </xf>
    <xf numFmtId="166" fontId="55" fillId="0" borderId="15" xfId="62" applyNumberFormat="1" applyFont="1" applyFill="1" applyBorder="1" applyAlignment="1">
      <alignment vertical="center" wrapText="1"/>
    </xf>
    <xf numFmtId="0" fontId="55" fillId="0" borderId="0" xfId="52" applyFont="1" applyFill="1" applyBorder="1" applyAlignment="1">
      <alignment horizontal="center" vertical="center"/>
      <protection/>
    </xf>
    <xf numFmtId="0" fontId="55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5" fillId="0" borderId="0" xfId="52" applyFont="1" applyFill="1" applyBorder="1" applyAlignment="1">
      <alignment horizontal="center" wrapText="1"/>
      <protection/>
    </xf>
    <xf numFmtId="0" fontId="54" fillId="0" borderId="0" xfId="52" applyFont="1" applyFill="1" applyBorder="1" applyAlignment="1">
      <alignment horizontal="center" vertical="center" wrapText="1"/>
      <protection/>
    </xf>
    <xf numFmtId="0" fontId="54" fillId="0" borderId="0" xfId="52" applyFont="1" applyFill="1" applyBorder="1" applyAlignment="1">
      <alignment horizontal="left" vertical="top" wrapText="1"/>
      <protection/>
    </xf>
    <xf numFmtId="166" fontId="54" fillId="0" borderId="0" xfId="62" applyNumberFormat="1" applyFont="1" applyFill="1" applyBorder="1" applyAlignment="1">
      <alignment vertical="center" wrapText="1"/>
    </xf>
    <xf numFmtId="0" fontId="51" fillId="0" borderId="15" xfId="0" applyFont="1" applyBorder="1" applyAlignment="1">
      <alignment/>
    </xf>
    <xf numFmtId="0" fontId="51" fillId="0" borderId="15" xfId="52" applyFont="1" applyFill="1" applyBorder="1" applyAlignment="1">
      <alignment horizontal="center" vertical="center" wrapText="1"/>
      <protection/>
    </xf>
    <xf numFmtId="0" fontId="53" fillId="0" borderId="15" xfId="52" applyFont="1" applyFill="1" applyBorder="1" applyAlignment="1">
      <alignment horizontal="center" vertical="center" wrapText="1"/>
      <protection/>
    </xf>
    <xf numFmtId="0" fontId="53" fillId="0" borderId="15" xfId="52" applyFont="1" applyFill="1" applyBorder="1" applyAlignment="1">
      <alignment horizontal="left" vertical="center" wrapText="1"/>
      <protection/>
    </xf>
    <xf numFmtId="166" fontId="51" fillId="0" borderId="15" xfId="62" applyNumberFormat="1" applyFont="1" applyFill="1" applyBorder="1" applyAlignment="1">
      <alignment/>
    </xf>
    <xf numFmtId="0" fontId="51" fillId="0" borderId="15" xfId="52" applyFont="1" applyFill="1" applyBorder="1" applyAlignment="1">
      <alignment horizontal="left" vertical="center" wrapText="1"/>
      <protection/>
    </xf>
    <xf numFmtId="166" fontId="53" fillId="0" borderId="15" xfId="62" applyNumberFormat="1" applyFont="1" applyFill="1" applyBorder="1" applyAlignment="1">
      <alignment vertical="center" wrapText="1"/>
    </xf>
    <xf numFmtId="166" fontId="51" fillId="0" borderId="15" xfId="62" applyNumberFormat="1" applyFont="1" applyFill="1" applyBorder="1" applyAlignment="1">
      <alignment vertical="center" wrapText="1"/>
    </xf>
    <xf numFmtId="0" fontId="53" fillId="0" borderId="15" xfId="52" applyFont="1" applyFill="1" applyBorder="1" applyAlignment="1">
      <alignment horizontal="left" vertical="top" wrapText="1"/>
      <protection/>
    </xf>
    <xf numFmtId="0" fontId="51" fillId="0" borderId="15" xfId="0" applyFont="1" applyBorder="1" applyAlignment="1">
      <alignment wrapText="1"/>
    </xf>
    <xf numFmtId="166" fontId="51" fillId="0" borderId="15" xfId="0" applyNumberFormat="1" applyFont="1" applyBorder="1" applyAlignment="1">
      <alignment/>
    </xf>
    <xf numFmtId="0" fontId="51" fillId="0" borderId="15" xfId="0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right" vertical="center" wrapText="1"/>
    </xf>
    <xf numFmtId="0" fontId="51" fillId="0" borderId="15" xfId="52" applyFont="1" applyFill="1" applyBorder="1" applyAlignment="1">
      <alignment horizontal="left" vertical="top" wrapText="1"/>
      <protection/>
    </xf>
    <xf numFmtId="0" fontId="51" fillId="0" borderId="15" xfId="0" applyFont="1" applyBorder="1" applyAlignment="1">
      <alignment horizontal="center"/>
    </xf>
    <xf numFmtId="0" fontId="56" fillId="0" borderId="26" xfId="0" applyFont="1" applyBorder="1" applyAlignment="1">
      <alignment wrapText="1"/>
    </xf>
    <xf numFmtId="166" fontId="53" fillId="0" borderId="15" xfId="0" applyNumberFormat="1" applyFont="1" applyBorder="1" applyAlignment="1">
      <alignment horizontal="right" vertical="center"/>
    </xf>
    <xf numFmtId="0" fontId="55" fillId="0" borderId="15" xfId="0" applyFont="1" applyFill="1" applyBorder="1" applyAlignment="1">
      <alignment/>
    </xf>
    <xf numFmtId="0" fontId="55" fillId="0" borderId="15" xfId="0" applyFont="1" applyBorder="1" applyAlignment="1">
      <alignment/>
    </xf>
    <xf numFmtId="0" fontId="57" fillId="0" borderId="15" xfId="52" applyFont="1" applyFill="1" applyBorder="1" applyAlignment="1">
      <alignment horizontal="left" vertical="center" wrapText="1"/>
      <protection/>
    </xf>
    <xf numFmtId="166" fontId="54" fillId="0" borderId="15" xfId="62" applyNumberFormat="1" applyFont="1" applyFill="1" applyBorder="1" applyAlignment="1">
      <alignment vertical="center" wrapText="1"/>
    </xf>
    <xf numFmtId="0" fontId="55" fillId="0" borderId="15" xfId="52" applyFont="1" applyFill="1" applyBorder="1" applyAlignment="1">
      <alignment horizontal="center"/>
      <protection/>
    </xf>
    <xf numFmtId="0" fontId="53" fillId="0" borderId="15" xfId="0" applyFont="1" applyBorder="1" applyAlignment="1">
      <alignment/>
    </xf>
    <xf numFmtId="166" fontId="53" fillId="0" borderId="15" xfId="62" applyNumberFormat="1" applyFont="1" applyFill="1" applyBorder="1" applyAlignment="1">
      <alignment/>
    </xf>
    <xf numFmtId="0" fontId="21" fillId="0" borderId="27" xfId="52" applyFont="1" applyBorder="1" applyAlignment="1">
      <alignment horizontal="center" vertical="center" wrapText="1"/>
      <protection/>
    </xf>
    <xf numFmtId="0" fontId="22" fillId="20" borderId="28" xfId="52" applyFont="1" applyFill="1" applyBorder="1" applyAlignment="1">
      <alignment horizontal="center" vertical="center" wrapText="1"/>
      <protection/>
    </xf>
    <xf numFmtId="0" fontId="22" fillId="20" borderId="29" xfId="52" applyFont="1" applyFill="1" applyBorder="1" applyAlignment="1">
      <alignment horizontal="center" vertical="center" wrapText="1"/>
      <protection/>
    </xf>
    <xf numFmtId="0" fontId="22" fillId="20" borderId="30" xfId="52" applyFont="1" applyFill="1" applyBorder="1" applyAlignment="1">
      <alignment horizontal="center" vertical="center" wrapText="1"/>
      <protection/>
    </xf>
    <xf numFmtId="0" fontId="22" fillId="20" borderId="31" xfId="52" applyFont="1" applyFill="1" applyBorder="1" applyAlignment="1">
      <alignment horizontal="center" vertical="center" wrapText="1"/>
      <protection/>
    </xf>
    <xf numFmtId="0" fontId="22" fillId="20" borderId="32" xfId="52" applyFont="1" applyFill="1" applyBorder="1" applyAlignment="1">
      <alignment horizontal="center" vertical="center" wrapText="1"/>
      <protection/>
    </xf>
    <xf numFmtId="0" fontId="22" fillId="20" borderId="33" xfId="52" applyFont="1" applyFill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 wrapText="1"/>
    </xf>
    <xf numFmtId="0" fontId="30" fillId="0" borderId="25" xfId="52" applyFont="1" applyFill="1" applyBorder="1" applyAlignment="1">
      <alignment horizontal="center" vertical="center" wrapText="1"/>
      <protection/>
    </xf>
    <xf numFmtId="0" fontId="30" fillId="0" borderId="24" xfId="52" applyFont="1" applyFill="1" applyBorder="1" applyAlignment="1">
      <alignment horizontal="center" vertical="center" wrapText="1"/>
      <protection/>
    </xf>
    <xf numFmtId="0" fontId="30" fillId="0" borderId="19" xfId="52" applyFont="1" applyFill="1" applyBorder="1" applyAlignment="1">
      <alignment horizontal="center" vertical="center" wrapText="1"/>
      <protection/>
    </xf>
    <xf numFmtId="0" fontId="30" fillId="0" borderId="22" xfId="52" applyFont="1" applyFill="1" applyBorder="1" applyAlignment="1">
      <alignment horizontal="center" vertical="center" wrapText="1"/>
      <protection/>
    </xf>
    <xf numFmtId="0" fontId="30" fillId="0" borderId="16" xfId="52" applyFont="1" applyFill="1" applyBorder="1" applyAlignment="1">
      <alignment horizontal="center" vertical="center" wrapText="1"/>
      <protection/>
    </xf>
    <xf numFmtId="0" fontId="30" fillId="0" borderId="17" xfId="52" applyFont="1" applyFill="1" applyBorder="1" applyAlignment="1">
      <alignment horizontal="center" vertical="center" wrapText="1"/>
      <protection/>
    </xf>
    <xf numFmtId="0" fontId="32" fillId="0" borderId="19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15" xfId="52" applyFont="1" applyFill="1" applyBorder="1" applyAlignment="1">
      <alignment horizontal="center" vertical="center" wrapText="1"/>
      <protection/>
    </xf>
    <xf numFmtId="0" fontId="52" fillId="0" borderId="17" xfId="52" applyFont="1" applyBorder="1" applyAlignment="1">
      <alignment horizontal="center" vertical="center" wrapText="1"/>
      <protection/>
    </xf>
    <xf numFmtId="0" fontId="51" fillId="0" borderId="17" xfId="0" applyFont="1" applyBorder="1" applyAlignment="1">
      <alignment/>
    </xf>
    <xf numFmtId="0" fontId="49" fillId="0" borderId="0" xfId="52" applyFont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A40" sqref="A40:F43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6.8515625" style="0" customWidth="1"/>
    <col min="4" max="4" width="14.140625" style="0" customWidth="1"/>
    <col min="5" max="5" width="71.7109375" style="0" customWidth="1"/>
    <col min="6" max="6" width="12.8515625" style="0" customWidth="1"/>
    <col min="8" max="8" width="11.00390625" style="0" bestFit="1" customWidth="1"/>
  </cols>
  <sheetData>
    <row r="1" spans="1:6" ht="33.75" customHeight="1" thickBot="1">
      <c r="A1" s="1"/>
      <c r="B1" s="388" t="s">
        <v>49</v>
      </c>
      <c r="C1" s="388"/>
      <c r="D1" s="388"/>
      <c r="E1" s="388"/>
      <c r="F1" s="388"/>
    </row>
    <row r="2" spans="1:6" ht="12.75">
      <c r="A2" s="389" t="s">
        <v>1</v>
      </c>
      <c r="B2" s="389" t="s">
        <v>2</v>
      </c>
      <c r="C2" s="389" t="s">
        <v>12</v>
      </c>
      <c r="D2" s="389" t="s">
        <v>0</v>
      </c>
      <c r="E2" s="391" t="s">
        <v>7</v>
      </c>
      <c r="F2" s="393" t="s">
        <v>24</v>
      </c>
    </row>
    <row r="3" spans="1:6" ht="13.5" thickBot="1">
      <c r="A3" s="390"/>
      <c r="B3" s="390"/>
      <c r="C3" s="390"/>
      <c r="D3" s="390"/>
      <c r="E3" s="392"/>
      <c r="F3" s="394"/>
    </row>
    <row r="4" spans="1:6" ht="15" customHeight="1">
      <c r="A4" s="2">
        <v>600</v>
      </c>
      <c r="B4" s="3"/>
      <c r="C4" s="4"/>
      <c r="D4" s="5"/>
      <c r="E4" s="59" t="s">
        <v>3</v>
      </c>
      <c r="F4" s="60">
        <f>F5</f>
        <v>118293.21</v>
      </c>
    </row>
    <row r="5" spans="1:6" ht="12.75">
      <c r="A5" s="49"/>
      <c r="B5" s="6">
        <v>60016</v>
      </c>
      <c r="C5" s="6"/>
      <c r="D5" s="7"/>
      <c r="E5" s="71" t="s">
        <v>4</v>
      </c>
      <c r="F5" s="8">
        <f>F6+F11+F13</f>
        <v>118293.21</v>
      </c>
    </row>
    <row r="6" spans="1:6" ht="12.75">
      <c r="A6" s="61"/>
      <c r="B6" s="62"/>
      <c r="C6" s="63">
        <v>4270</v>
      </c>
      <c r="D6" s="29"/>
      <c r="E6" s="11" t="s">
        <v>15</v>
      </c>
      <c r="F6" s="70">
        <f>SUM(F7:F10)</f>
        <v>69230.6</v>
      </c>
    </row>
    <row r="7" spans="1:6" ht="12.75">
      <c r="A7" s="50"/>
      <c r="B7" s="51"/>
      <c r="C7" s="51"/>
      <c r="D7" s="24" t="s">
        <v>16</v>
      </c>
      <c r="E7" s="30" t="s">
        <v>38</v>
      </c>
      <c r="F7" s="10">
        <v>11326.08</v>
      </c>
    </row>
    <row r="8" spans="1:6" ht="12.75">
      <c r="A8" s="52"/>
      <c r="B8" s="27"/>
      <c r="C8" s="26"/>
      <c r="D8" s="43" t="s">
        <v>18</v>
      </c>
      <c r="E8" s="31" t="s">
        <v>39</v>
      </c>
      <c r="F8" s="32">
        <v>32000</v>
      </c>
    </row>
    <row r="9" spans="1:6" ht="12" customHeight="1">
      <c r="A9" s="52"/>
      <c r="B9" s="27"/>
      <c r="C9" s="27"/>
      <c r="D9" s="44" t="s">
        <v>27</v>
      </c>
      <c r="E9" s="31" t="s">
        <v>40</v>
      </c>
      <c r="F9" s="32">
        <v>12904.52</v>
      </c>
    </row>
    <row r="10" spans="1:6" ht="12.75">
      <c r="A10" s="52"/>
      <c r="B10" s="27"/>
      <c r="C10" s="29"/>
      <c r="D10" s="45" t="s">
        <v>23</v>
      </c>
      <c r="E10" s="33" t="s">
        <v>41</v>
      </c>
      <c r="F10" s="34">
        <v>13000</v>
      </c>
    </row>
    <row r="11" spans="1:6" ht="12.75">
      <c r="A11" s="53"/>
      <c r="B11" s="64"/>
      <c r="C11" s="63">
        <v>4300</v>
      </c>
      <c r="D11" s="65"/>
      <c r="E11" s="35" t="s">
        <v>17</v>
      </c>
      <c r="F11" s="72">
        <f>F12</f>
        <v>19062.61</v>
      </c>
    </row>
    <row r="12" spans="1:6" ht="12.75">
      <c r="A12" s="50"/>
      <c r="B12" s="66"/>
      <c r="C12" s="48"/>
      <c r="D12" s="7" t="s">
        <v>19</v>
      </c>
      <c r="E12" s="36" t="s">
        <v>30</v>
      </c>
      <c r="F12" s="10">
        <v>19062.61</v>
      </c>
    </row>
    <row r="13" spans="1:6" ht="12.75">
      <c r="A13" s="53"/>
      <c r="B13" s="63"/>
      <c r="C13" s="63">
        <v>6050</v>
      </c>
      <c r="D13" s="29"/>
      <c r="E13" s="9" t="s">
        <v>14</v>
      </c>
      <c r="F13" s="72">
        <f>F14</f>
        <v>30000</v>
      </c>
    </row>
    <row r="14" spans="1:8" ht="12.75" customHeight="1">
      <c r="A14" s="37"/>
      <c r="B14" s="12"/>
      <c r="C14" s="13"/>
      <c r="D14" s="46" t="s">
        <v>26</v>
      </c>
      <c r="E14" s="14" t="s">
        <v>28</v>
      </c>
      <c r="F14" s="10">
        <v>30000</v>
      </c>
      <c r="H14" s="28"/>
    </row>
    <row r="15" spans="1:6" ht="14.25" customHeight="1">
      <c r="A15" s="38">
        <v>754</v>
      </c>
      <c r="B15" s="15"/>
      <c r="C15" s="15"/>
      <c r="D15" s="47"/>
      <c r="E15" s="75" t="s">
        <v>6</v>
      </c>
      <c r="F15" s="76">
        <f>F16</f>
        <v>26868.08</v>
      </c>
    </row>
    <row r="16" spans="1:6" ht="12.75">
      <c r="A16" s="54"/>
      <c r="B16" s="6">
        <v>75412</v>
      </c>
      <c r="C16" s="6"/>
      <c r="D16" s="7"/>
      <c r="E16" s="74" t="s">
        <v>8</v>
      </c>
      <c r="F16" s="8">
        <f>F17</f>
        <v>26868.08</v>
      </c>
    </row>
    <row r="17" spans="1:6" ht="12.75">
      <c r="A17" s="67"/>
      <c r="B17" s="27"/>
      <c r="C17" s="63">
        <v>6050</v>
      </c>
      <c r="D17" s="29"/>
      <c r="E17" s="9" t="s">
        <v>14</v>
      </c>
      <c r="F17" s="72">
        <f>F18</f>
        <v>26868.08</v>
      </c>
    </row>
    <row r="18" spans="1:6" ht="11.25" customHeight="1">
      <c r="A18" s="55"/>
      <c r="B18" s="12"/>
      <c r="C18" s="13"/>
      <c r="D18" s="7" t="s">
        <v>20</v>
      </c>
      <c r="E18" s="39" t="s">
        <v>31</v>
      </c>
      <c r="F18" s="10">
        <v>26868.08</v>
      </c>
    </row>
    <row r="19" spans="1:6" ht="15" customHeight="1">
      <c r="A19" s="38">
        <v>921</v>
      </c>
      <c r="B19" s="15"/>
      <c r="C19" s="15"/>
      <c r="D19" s="47"/>
      <c r="E19" s="75" t="s">
        <v>9</v>
      </c>
      <c r="F19" s="76">
        <f>F20+F27</f>
        <v>34090.009999999995</v>
      </c>
    </row>
    <row r="20" spans="1:6" ht="12.75">
      <c r="A20" s="54"/>
      <c r="B20" s="6">
        <v>92109</v>
      </c>
      <c r="C20" s="6"/>
      <c r="D20" s="29"/>
      <c r="E20" s="73" t="s">
        <v>10</v>
      </c>
      <c r="F20" s="8">
        <f>F21+F25</f>
        <v>30089.579999999998</v>
      </c>
    </row>
    <row r="21" spans="1:6" ht="12.75">
      <c r="A21" s="67"/>
      <c r="B21" s="27"/>
      <c r="C21" s="27">
        <v>4210</v>
      </c>
      <c r="D21" s="26"/>
      <c r="E21" s="9" t="s">
        <v>13</v>
      </c>
      <c r="F21" s="72">
        <f>SUM(F22:F24)</f>
        <v>25089.579999999998</v>
      </c>
    </row>
    <row r="22" spans="1:6" ht="13.5" customHeight="1">
      <c r="A22" s="55"/>
      <c r="B22" s="12"/>
      <c r="C22" s="13"/>
      <c r="D22" s="23" t="s">
        <v>26</v>
      </c>
      <c r="E22" s="40" t="s">
        <v>29</v>
      </c>
      <c r="F22" s="16">
        <v>9223.48</v>
      </c>
    </row>
    <row r="23" spans="1:6" ht="13.5" customHeight="1">
      <c r="A23" s="55"/>
      <c r="B23" s="12"/>
      <c r="C23" s="13"/>
      <c r="D23" s="7" t="s">
        <v>22</v>
      </c>
      <c r="E23" s="40" t="s">
        <v>32</v>
      </c>
      <c r="F23" s="16">
        <v>12000</v>
      </c>
    </row>
    <row r="24" spans="1:6" ht="12.75">
      <c r="A24" s="55"/>
      <c r="B24" s="12"/>
      <c r="C24" s="13"/>
      <c r="D24" s="7" t="s">
        <v>23</v>
      </c>
      <c r="E24" s="40" t="s">
        <v>33</v>
      </c>
      <c r="F24" s="16">
        <v>3866.1</v>
      </c>
    </row>
    <row r="25" spans="1:6" ht="12.75">
      <c r="A25" s="53"/>
      <c r="B25" s="63"/>
      <c r="C25" s="63">
        <v>4270</v>
      </c>
      <c r="D25" s="29"/>
      <c r="E25" s="11" t="s">
        <v>15</v>
      </c>
      <c r="F25" s="72">
        <f>F26</f>
        <v>5000</v>
      </c>
    </row>
    <row r="26" spans="1:6" ht="12.75">
      <c r="A26" s="55"/>
      <c r="B26" s="12"/>
      <c r="C26" s="12"/>
      <c r="D26" s="24" t="s">
        <v>22</v>
      </c>
      <c r="E26" s="17" t="s">
        <v>34</v>
      </c>
      <c r="F26" s="10">
        <v>5000</v>
      </c>
    </row>
    <row r="27" spans="1:6" ht="12.75">
      <c r="A27" s="56"/>
      <c r="B27" s="18">
        <v>92195</v>
      </c>
      <c r="C27" s="18"/>
      <c r="D27" s="48"/>
      <c r="E27" s="73" t="s">
        <v>5</v>
      </c>
      <c r="F27" s="8">
        <f>F28+F30</f>
        <v>4000.4300000000003</v>
      </c>
    </row>
    <row r="28" spans="1:6" ht="12.75">
      <c r="A28" s="54"/>
      <c r="B28" s="6"/>
      <c r="C28" s="63">
        <v>4190</v>
      </c>
      <c r="D28" s="29"/>
      <c r="E28" s="19" t="s">
        <v>21</v>
      </c>
      <c r="F28" s="72">
        <f>F29</f>
        <v>500</v>
      </c>
    </row>
    <row r="29" spans="1:6" ht="12.75">
      <c r="A29" s="57"/>
      <c r="B29" s="20"/>
      <c r="C29" s="12"/>
      <c r="D29" s="24" t="s">
        <v>16</v>
      </c>
      <c r="E29" s="41" t="s">
        <v>35</v>
      </c>
      <c r="F29" s="10">
        <v>500</v>
      </c>
    </row>
    <row r="30" spans="1:6" ht="12.75">
      <c r="A30" s="68"/>
      <c r="B30" s="63"/>
      <c r="C30" s="63">
        <v>4300</v>
      </c>
      <c r="D30" s="69"/>
      <c r="E30" s="42" t="s">
        <v>17</v>
      </c>
      <c r="F30" s="72">
        <f>F31+F32+F33</f>
        <v>3500.4300000000003</v>
      </c>
    </row>
    <row r="31" spans="1:6" ht="12.75">
      <c r="A31" s="77"/>
      <c r="C31" s="20"/>
      <c r="D31" s="24" t="s">
        <v>22</v>
      </c>
      <c r="E31" s="17" t="s">
        <v>36</v>
      </c>
      <c r="F31" s="10">
        <v>1474.26</v>
      </c>
    </row>
    <row r="32" spans="1:6" ht="12.75">
      <c r="A32" s="78"/>
      <c r="D32" s="24" t="s">
        <v>18</v>
      </c>
      <c r="E32" s="21" t="s">
        <v>37</v>
      </c>
      <c r="F32" s="10">
        <v>1026.17</v>
      </c>
    </row>
    <row r="33" spans="1:6" ht="12.75">
      <c r="A33" s="55"/>
      <c r="B33" s="12"/>
      <c r="C33" s="13"/>
      <c r="D33" s="24" t="s">
        <v>16</v>
      </c>
      <c r="E33" s="41" t="s">
        <v>25</v>
      </c>
      <c r="F33" s="10">
        <v>1000</v>
      </c>
    </row>
    <row r="34" spans="1:6" ht="12.75">
      <c r="A34" s="58"/>
      <c r="B34" s="22"/>
      <c r="C34" s="23"/>
      <c r="D34" s="7"/>
      <c r="E34" s="24" t="s">
        <v>11</v>
      </c>
      <c r="F34" s="10">
        <f>F4+F15+F19</f>
        <v>179251.3</v>
      </c>
    </row>
    <row r="35" ht="12.75">
      <c r="F35" s="28"/>
    </row>
    <row r="39" spans="1:6" ht="12.75">
      <c r="A39" s="80"/>
      <c r="B39" s="80"/>
      <c r="C39" s="80"/>
      <c r="D39" s="80"/>
      <c r="E39" s="81"/>
      <c r="F39" s="82"/>
    </row>
    <row r="40" spans="1:6" s="84" customFormat="1" ht="15">
      <c r="A40" s="85">
        <v>851</v>
      </c>
      <c r="B40" s="86"/>
      <c r="C40" s="86"/>
      <c r="D40" s="87"/>
      <c r="E40" s="109" t="s">
        <v>44</v>
      </c>
      <c r="F40" s="88">
        <f>F41</f>
        <v>1000</v>
      </c>
    </row>
    <row r="41" spans="1:6" s="79" customFormat="1" ht="12.75">
      <c r="A41" s="89"/>
      <c r="B41" s="90">
        <v>85195</v>
      </c>
      <c r="C41" s="90"/>
      <c r="D41" s="91"/>
      <c r="E41" s="110" t="s">
        <v>45</v>
      </c>
      <c r="F41" s="92">
        <f>F42</f>
        <v>1000</v>
      </c>
    </row>
    <row r="42" spans="1:6" ht="12.75">
      <c r="A42" s="93"/>
      <c r="B42" s="83"/>
      <c r="C42" s="83">
        <v>2360</v>
      </c>
      <c r="D42" s="83"/>
      <c r="E42" s="94"/>
      <c r="F42" s="95">
        <f>F43</f>
        <v>1000</v>
      </c>
    </row>
    <row r="43" spans="1:6" ht="38.25">
      <c r="A43" s="96"/>
      <c r="B43" s="97"/>
      <c r="C43" s="98"/>
      <c r="D43" s="99" t="s">
        <v>43</v>
      </c>
      <c r="E43" s="108" t="s">
        <v>42</v>
      </c>
      <c r="F43" s="100">
        <v>1000</v>
      </c>
    </row>
    <row r="44" spans="1:6" s="84" customFormat="1" ht="20.25" customHeight="1">
      <c r="A44" s="101">
        <v>926</v>
      </c>
      <c r="B44" s="102"/>
      <c r="C44" s="102"/>
      <c r="D44" s="103"/>
      <c r="E44" s="111" t="s">
        <v>48</v>
      </c>
      <c r="F44" s="104">
        <f>F45</f>
        <v>26000</v>
      </c>
    </row>
    <row r="45" spans="1:6" s="79" customFormat="1" ht="12.75">
      <c r="A45" s="89"/>
      <c r="B45" s="90">
        <v>92605</v>
      </c>
      <c r="C45" s="90"/>
      <c r="D45" s="91"/>
      <c r="E45" s="110" t="s">
        <v>47</v>
      </c>
      <c r="F45" s="92">
        <f>F46</f>
        <v>26000</v>
      </c>
    </row>
    <row r="46" spans="1:6" ht="12.75">
      <c r="A46" s="105"/>
      <c r="B46" s="98"/>
      <c r="C46" s="97">
        <v>2820</v>
      </c>
      <c r="D46" s="106"/>
      <c r="E46" s="106"/>
      <c r="F46" s="95">
        <f>F47</f>
        <v>26000</v>
      </c>
    </row>
    <row r="47" spans="1:6" ht="25.5">
      <c r="A47" s="93"/>
      <c r="B47" s="83"/>
      <c r="C47" s="83"/>
      <c r="D47" s="94"/>
      <c r="E47" s="107" t="s">
        <v>46</v>
      </c>
      <c r="F47" s="95">
        <v>26000</v>
      </c>
    </row>
  </sheetData>
  <sheetProtection/>
  <mergeCells count="7">
    <mergeCell ref="B1:F1"/>
    <mergeCell ref="B2:B3"/>
    <mergeCell ref="D2:D3"/>
    <mergeCell ref="A2:A3"/>
    <mergeCell ref="C2:C3"/>
    <mergeCell ref="E2:E3"/>
    <mergeCell ref="F2:F3"/>
  </mergeCells>
  <printOptions/>
  <pageMargins left="1.2" right="0.62" top="0.67" bottom="1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65" sqref="E65"/>
    </sheetView>
  </sheetViews>
  <sheetFormatPr defaultColWidth="9.140625" defaultRowHeight="12.75"/>
  <cols>
    <col min="1" max="1" width="5.28125" style="0" customWidth="1"/>
    <col min="2" max="3" width="9.00390625" style="0" customWidth="1"/>
    <col min="4" max="4" width="12.00390625" style="0" customWidth="1"/>
    <col min="5" max="5" width="54.00390625" style="0" customWidth="1"/>
    <col min="6" max="6" width="13.57421875" style="0" customWidth="1"/>
    <col min="7" max="7" width="13.140625" style="0" customWidth="1"/>
    <col min="8" max="8" width="8.8515625" style="0" customWidth="1"/>
    <col min="10" max="10" width="9.7109375" style="0" bestFit="1" customWidth="1"/>
    <col min="11" max="11" width="9.28125" style="0" bestFit="1" customWidth="1"/>
  </cols>
  <sheetData>
    <row r="1" spans="1:8" ht="12.75">
      <c r="A1" s="396" t="s">
        <v>52</v>
      </c>
      <c r="B1" s="396"/>
      <c r="C1" s="396"/>
      <c r="D1" s="396"/>
      <c r="E1" s="396"/>
      <c r="F1" s="396"/>
      <c r="G1" s="396"/>
      <c r="H1" s="396"/>
    </row>
    <row r="2" spans="1:10" ht="15.75" customHeight="1">
      <c r="A2" s="395" t="s">
        <v>53</v>
      </c>
      <c r="B2" s="395"/>
      <c r="C2" s="395"/>
      <c r="D2" s="395"/>
      <c r="E2" s="395"/>
      <c r="F2" s="395"/>
      <c r="G2" s="395"/>
      <c r="H2" s="395"/>
      <c r="J2" t="s">
        <v>54</v>
      </c>
    </row>
    <row r="3" spans="1:8" ht="12.75" customHeight="1">
      <c r="A3" s="397" t="s">
        <v>1</v>
      </c>
      <c r="B3" s="397" t="s">
        <v>2</v>
      </c>
      <c r="C3" s="399" t="s">
        <v>12</v>
      </c>
      <c r="D3" s="397" t="s">
        <v>0</v>
      </c>
      <c r="E3" s="401" t="s">
        <v>7</v>
      </c>
      <c r="F3" s="397" t="s">
        <v>24</v>
      </c>
      <c r="G3" s="403" t="s">
        <v>50</v>
      </c>
      <c r="H3" s="405" t="s">
        <v>51</v>
      </c>
    </row>
    <row r="4" spans="1:8" ht="12.75">
      <c r="A4" s="398"/>
      <c r="B4" s="398"/>
      <c r="C4" s="400"/>
      <c r="D4" s="398"/>
      <c r="E4" s="402"/>
      <c r="F4" s="398"/>
      <c r="G4" s="404"/>
      <c r="H4" s="406"/>
    </row>
    <row r="5" spans="1:8" ht="12.75">
      <c r="A5" s="115">
        <v>600</v>
      </c>
      <c r="B5" s="116"/>
      <c r="C5" s="117"/>
      <c r="D5" s="118"/>
      <c r="E5" s="119" t="s">
        <v>3</v>
      </c>
      <c r="F5" s="181">
        <f>F6</f>
        <v>118293.21</v>
      </c>
      <c r="G5" s="120">
        <f>G6</f>
        <v>34009.5</v>
      </c>
      <c r="H5" s="193">
        <f>G5/F5*100</f>
        <v>28.750170867795372</v>
      </c>
    </row>
    <row r="6" spans="1:8" ht="12.75">
      <c r="A6" s="121"/>
      <c r="B6" s="194">
        <v>60016</v>
      </c>
      <c r="C6" s="194"/>
      <c r="D6" s="122"/>
      <c r="E6" s="71" t="s">
        <v>4</v>
      </c>
      <c r="F6" s="195">
        <f>F7+F12+F14</f>
        <v>118293.21</v>
      </c>
      <c r="G6" s="196">
        <f>G7+G12+G14</f>
        <v>34009.5</v>
      </c>
      <c r="H6" s="193">
        <f aca="true" t="shared" si="0" ref="H6:H34">G6/F6*100</f>
        <v>28.750170867795372</v>
      </c>
    </row>
    <row r="7" spans="1:8" ht="12.75">
      <c r="A7" s="197"/>
      <c r="B7" s="198"/>
      <c r="C7" s="194">
        <v>4270</v>
      </c>
      <c r="D7" s="122"/>
      <c r="E7" s="71" t="s">
        <v>15</v>
      </c>
      <c r="F7" s="120">
        <f>SUM(F8:F11)</f>
        <v>69230.6</v>
      </c>
      <c r="G7" s="120">
        <f>G8+G9+G10+G11</f>
        <v>20418</v>
      </c>
      <c r="H7" s="193">
        <f t="shared" si="0"/>
        <v>29.492738760028075</v>
      </c>
    </row>
    <row r="8" spans="1:11" ht="12.75">
      <c r="A8" s="124"/>
      <c r="B8" s="125"/>
      <c r="C8" s="125"/>
      <c r="D8" s="126" t="s">
        <v>16</v>
      </c>
      <c r="E8" s="127" t="s">
        <v>38</v>
      </c>
      <c r="F8" s="128">
        <v>11326.08</v>
      </c>
      <c r="G8" s="128">
        <v>3690</v>
      </c>
      <c r="H8" s="199">
        <f t="shared" si="0"/>
        <v>32.579674521105275</v>
      </c>
      <c r="J8" s="28">
        <f>F8-G8</f>
        <v>7636.08</v>
      </c>
      <c r="K8" s="28"/>
    </row>
    <row r="9" spans="1:10" ht="12.75">
      <c r="A9" s="129"/>
      <c r="B9" s="130"/>
      <c r="C9" s="131"/>
      <c r="D9" s="132" t="s">
        <v>18</v>
      </c>
      <c r="E9" s="133" t="s">
        <v>39</v>
      </c>
      <c r="F9" s="182">
        <v>32000</v>
      </c>
      <c r="G9" s="134">
        <v>14760</v>
      </c>
      <c r="H9" s="200">
        <f t="shared" si="0"/>
        <v>46.125</v>
      </c>
      <c r="J9" s="28">
        <f>F9-G9</f>
        <v>17240</v>
      </c>
    </row>
    <row r="10" spans="1:10" ht="25.5">
      <c r="A10" s="129"/>
      <c r="B10" s="130"/>
      <c r="C10" s="130"/>
      <c r="D10" s="135" t="s">
        <v>27</v>
      </c>
      <c r="E10" s="164" t="s">
        <v>40</v>
      </c>
      <c r="F10" s="182">
        <v>12904.52</v>
      </c>
      <c r="G10" s="128">
        <v>1968</v>
      </c>
      <c r="H10" s="201">
        <f t="shared" si="0"/>
        <v>15.250470377821104</v>
      </c>
      <c r="J10" s="28">
        <f>F10-G10</f>
        <v>10936.52</v>
      </c>
    </row>
    <row r="11" spans="1:8" ht="12.75">
      <c r="A11" s="129"/>
      <c r="B11" s="130"/>
      <c r="C11" s="123"/>
      <c r="D11" s="136" t="s">
        <v>23</v>
      </c>
      <c r="E11" s="137" t="s">
        <v>41</v>
      </c>
      <c r="F11" s="183">
        <v>13000</v>
      </c>
      <c r="G11" s="183">
        <v>0</v>
      </c>
      <c r="H11" s="202">
        <f t="shared" si="0"/>
        <v>0</v>
      </c>
    </row>
    <row r="12" spans="1:8" ht="12.75">
      <c r="A12" s="203"/>
      <c r="B12" s="204"/>
      <c r="C12" s="194">
        <v>4300</v>
      </c>
      <c r="D12" s="205"/>
      <c r="E12" s="206" t="s">
        <v>17</v>
      </c>
      <c r="F12" s="134">
        <f>F13</f>
        <v>19062.61</v>
      </c>
      <c r="G12" s="207">
        <f>G13</f>
        <v>13591.5</v>
      </c>
      <c r="H12" s="208">
        <f t="shared" si="0"/>
        <v>71.29926069934808</v>
      </c>
    </row>
    <row r="13" spans="1:10" ht="12.75">
      <c r="A13" s="124"/>
      <c r="B13" s="138"/>
      <c r="C13" s="139"/>
      <c r="D13" s="122" t="s">
        <v>19</v>
      </c>
      <c r="E13" s="140" t="s">
        <v>30</v>
      </c>
      <c r="F13" s="128">
        <v>19062.61</v>
      </c>
      <c r="G13" s="128">
        <v>13591.5</v>
      </c>
      <c r="H13" s="199">
        <f t="shared" si="0"/>
        <v>71.29926069934808</v>
      </c>
      <c r="J13" s="28">
        <f>F13-G13</f>
        <v>5471.110000000001</v>
      </c>
    </row>
    <row r="14" spans="1:8" ht="12.75">
      <c r="A14" s="203"/>
      <c r="B14" s="209"/>
      <c r="C14" s="194">
        <v>6050</v>
      </c>
      <c r="D14" s="122"/>
      <c r="E14" s="74" t="s">
        <v>14</v>
      </c>
      <c r="F14" s="134">
        <f>F15</f>
        <v>30000</v>
      </c>
      <c r="G14" s="134">
        <f>G15</f>
        <v>0</v>
      </c>
      <c r="H14" s="200">
        <f t="shared" si="0"/>
        <v>0</v>
      </c>
    </row>
    <row r="15" spans="1:8" ht="25.5">
      <c r="A15" s="141"/>
      <c r="B15" s="142"/>
      <c r="C15" s="143"/>
      <c r="D15" s="144" t="s">
        <v>26</v>
      </c>
      <c r="E15" s="145" t="s">
        <v>28</v>
      </c>
      <c r="F15" s="128">
        <v>30000</v>
      </c>
      <c r="G15" s="128">
        <v>0</v>
      </c>
      <c r="H15" s="199">
        <f t="shared" si="0"/>
        <v>0</v>
      </c>
    </row>
    <row r="16" spans="1:8" ht="12.75">
      <c r="A16" s="146">
        <v>754</v>
      </c>
      <c r="B16" s="147"/>
      <c r="C16" s="147"/>
      <c r="D16" s="148"/>
      <c r="E16" s="149" t="s">
        <v>6</v>
      </c>
      <c r="F16" s="184">
        <f aca="true" t="shared" si="1" ref="F16:G18">F17</f>
        <v>26868.08</v>
      </c>
      <c r="G16" s="128">
        <f t="shared" si="1"/>
        <v>0</v>
      </c>
      <c r="H16" s="210">
        <f t="shared" si="0"/>
        <v>0</v>
      </c>
    </row>
    <row r="17" spans="1:8" ht="12.75">
      <c r="A17" s="150"/>
      <c r="B17" s="194">
        <v>75412</v>
      </c>
      <c r="C17" s="194"/>
      <c r="D17" s="122"/>
      <c r="E17" s="74" t="s">
        <v>8</v>
      </c>
      <c r="F17" s="195">
        <f t="shared" si="1"/>
        <v>26868.08</v>
      </c>
      <c r="G17" s="134">
        <f t="shared" si="1"/>
        <v>0</v>
      </c>
      <c r="H17" s="185">
        <f t="shared" si="0"/>
        <v>0</v>
      </c>
    </row>
    <row r="18" spans="1:8" ht="12.75">
      <c r="A18" s="211"/>
      <c r="B18" s="130"/>
      <c r="C18" s="194">
        <v>6050</v>
      </c>
      <c r="D18" s="122"/>
      <c r="E18" s="74" t="s">
        <v>14</v>
      </c>
      <c r="F18" s="134">
        <f t="shared" si="1"/>
        <v>26868.08</v>
      </c>
      <c r="G18" s="196">
        <f t="shared" si="1"/>
        <v>0</v>
      </c>
      <c r="H18" s="185">
        <f t="shared" si="0"/>
        <v>0</v>
      </c>
    </row>
    <row r="19" spans="1:8" ht="25.5">
      <c r="A19" s="151"/>
      <c r="B19" s="142"/>
      <c r="C19" s="143"/>
      <c r="D19" s="122" t="s">
        <v>20</v>
      </c>
      <c r="E19" s="152" t="s">
        <v>31</v>
      </c>
      <c r="F19" s="128">
        <v>26868.08</v>
      </c>
      <c r="G19" s="134">
        <v>0</v>
      </c>
      <c r="H19" s="185">
        <f t="shared" si="0"/>
        <v>0</v>
      </c>
    </row>
    <row r="20" spans="1:8" ht="12.75">
      <c r="A20" s="146">
        <v>921</v>
      </c>
      <c r="B20" s="147"/>
      <c r="C20" s="147"/>
      <c r="D20" s="148"/>
      <c r="E20" s="149" t="s">
        <v>9</v>
      </c>
      <c r="F20" s="184">
        <f>F21+F28</f>
        <v>34090.009999999995</v>
      </c>
      <c r="G20" s="128">
        <f>G21+G28</f>
        <v>10387.25</v>
      </c>
      <c r="H20" s="202">
        <f t="shared" si="0"/>
        <v>30.470070263986432</v>
      </c>
    </row>
    <row r="21" spans="1:8" ht="12.75">
      <c r="A21" s="150"/>
      <c r="B21" s="194">
        <v>92109</v>
      </c>
      <c r="C21" s="194"/>
      <c r="D21" s="123"/>
      <c r="E21" s="73" t="s">
        <v>10</v>
      </c>
      <c r="F21" s="195">
        <f>F22+F26</f>
        <v>30089.579999999998</v>
      </c>
      <c r="G21" s="134">
        <f>G22+G26</f>
        <v>9937.93</v>
      </c>
      <c r="H21" s="212">
        <f t="shared" si="0"/>
        <v>33.027812285847794</v>
      </c>
    </row>
    <row r="22" spans="1:8" ht="12.75">
      <c r="A22" s="211"/>
      <c r="B22" s="130"/>
      <c r="C22" s="163">
        <v>4210</v>
      </c>
      <c r="D22" s="153"/>
      <c r="E22" s="74" t="s">
        <v>13</v>
      </c>
      <c r="F22" s="134">
        <f>SUM(F23:F25)</f>
        <v>25089.579999999998</v>
      </c>
      <c r="G22" s="196">
        <f>G23+G24+G25</f>
        <v>9937.93</v>
      </c>
      <c r="H22" s="213">
        <f t="shared" si="0"/>
        <v>39.60979019975624</v>
      </c>
    </row>
    <row r="23" spans="1:8" ht="25.5">
      <c r="A23" s="151"/>
      <c r="B23" s="142"/>
      <c r="C23" s="143"/>
      <c r="D23" s="153" t="s">
        <v>26</v>
      </c>
      <c r="E23" s="154" t="s">
        <v>29</v>
      </c>
      <c r="F23" s="155">
        <v>9223.48</v>
      </c>
      <c r="G23" s="134">
        <v>0</v>
      </c>
      <c r="H23" s="200">
        <f t="shared" si="0"/>
        <v>0</v>
      </c>
    </row>
    <row r="24" spans="1:10" ht="25.5">
      <c r="A24" s="151"/>
      <c r="B24" s="142"/>
      <c r="C24" s="143"/>
      <c r="D24" s="122" t="s">
        <v>22</v>
      </c>
      <c r="E24" s="154" t="s">
        <v>32</v>
      </c>
      <c r="F24" s="155">
        <v>12000</v>
      </c>
      <c r="G24" s="155">
        <v>9937.93</v>
      </c>
      <c r="H24" s="199">
        <f t="shared" si="0"/>
        <v>82.81608333333334</v>
      </c>
      <c r="J24" s="28">
        <f>F24-G24</f>
        <v>2062.0699999999997</v>
      </c>
    </row>
    <row r="25" spans="1:8" ht="12.75">
      <c r="A25" s="151"/>
      <c r="B25" s="142"/>
      <c r="C25" s="143"/>
      <c r="D25" s="122" t="s">
        <v>23</v>
      </c>
      <c r="E25" s="154" t="s">
        <v>33</v>
      </c>
      <c r="F25" s="155">
        <v>3866.1</v>
      </c>
      <c r="G25" s="155">
        <v>0</v>
      </c>
      <c r="H25" s="199">
        <f t="shared" si="0"/>
        <v>0</v>
      </c>
    </row>
    <row r="26" spans="1:8" ht="12.75">
      <c r="A26" s="203"/>
      <c r="B26" s="209"/>
      <c r="C26" s="194">
        <v>4270</v>
      </c>
      <c r="D26" s="122"/>
      <c r="E26" s="71" t="s">
        <v>15</v>
      </c>
      <c r="F26" s="134">
        <f>F27</f>
        <v>5000</v>
      </c>
      <c r="G26" s="214">
        <f>G27</f>
        <v>0</v>
      </c>
      <c r="H26" s="215">
        <f t="shared" si="0"/>
        <v>0</v>
      </c>
    </row>
    <row r="27" spans="1:8" ht="12.75">
      <c r="A27" s="151"/>
      <c r="B27" s="142"/>
      <c r="C27" s="142"/>
      <c r="D27" s="126" t="s">
        <v>22</v>
      </c>
      <c r="E27" s="156" t="s">
        <v>34</v>
      </c>
      <c r="F27" s="128">
        <v>5000</v>
      </c>
      <c r="G27" s="128">
        <v>0</v>
      </c>
      <c r="H27" s="202">
        <f t="shared" si="0"/>
        <v>0</v>
      </c>
    </row>
    <row r="28" spans="1:8" ht="12.75">
      <c r="A28" s="157"/>
      <c r="B28" s="192">
        <v>92195</v>
      </c>
      <c r="C28" s="192"/>
      <c r="D28" s="139"/>
      <c r="E28" s="73" t="s">
        <v>5</v>
      </c>
      <c r="F28" s="195">
        <f>F29+F31</f>
        <v>4000.4300000000003</v>
      </c>
      <c r="G28" s="134">
        <f>G29+G31</f>
        <v>449.32</v>
      </c>
      <c r="H28" s="215">
        <f t="shared" si="0"/>
        <v>11.231792582297402</v>
      </c>
    </row>
    <row r="29" spans="1:8" ht="12.75">
      <c r="A29" s="150"/>
      <c r="B29" s="194"/>
      <c r="C29" s="194">
        <v>4190</v>
      </c>
      <c r="D29" s="122"/>
      <c r="E29" s="73" t="s">
        <v>21</v>
      </c>
      <c r="F29" s="134">
        <f>F30</f>
        <v>500</v>
      </c>
      <c r="G29" s="134">
        <f>G30</f>
        <v>449.32</v>
      </c>
      <c r="H29" s="208">
        <f t="shared" si="0"/>
        <v>89.864</v>
      </c>
    </row>
    <row r="30" spans="1:8" ht="12.75">
      <c r="A30" s="159"/>
      <c r="B30" s="160"/>
      <c r="C30" s="142"/>
      <c r="D30" s="126" t="s">
        <v>16</v>
      </c>
      <c r="E30" s="161" t="s">
        <v>35</v>
      </c>
      <c r="F30" s="128">
        <v>500</v>
      </c>
      <c r="G30" s="128">
        <v>449.32</v>
      </c>
      <c r="H30" s="199">
        <f t="shared" si="0"/>
        <v>89.864</v>
      </c>
    </row>
    <row r="31" spans="1:8" ht="12.75">
      <c r="A31" s="216"/>
      <c r="B31" s="209"/>
      <c r="C31" s="194">
        <v>4300</v>
      </c>
      <c r="D31" s="217"/>
      <c r="E31" s="218" t="s">
        <v>17</v>
      </c>
      <c r="F31" s="134">
        <f>F32+F33+F34</f>
        <v>3500.4300000000003</v>
      </c>
      <c r="G31" s="134">
        <f>G32+G33+G34</f>
        <v>0</v>
      </c>
      <c r="H31" s="215">
        <f t="shared" si="0"/>
        <v>0</v>
      </c>
    </row>
    <row r="32" spans="1:8" ht="12.75">
      <c r="A32" s="219"/>
      <c r="B32" s="220"/>
      <c r="C32" s="160"/>
      <c r="D32" s="126" t="s">
        <v>22</v>
      </c>
      <c r="E32" s="156" t="s">
        <v>36</v>
      </c>
      <c r="F32" s="128">
        <v>1474.26</v>
      </c>
      <c r="G32" s="128">
        <v>0</v>
      </c>
      <c r="H32" s="221">
        <f t="shared" si="0"/>
        <v>0</v>
      </c>
    </row>
    <row r="33" spans="1:8" ht="12.75">
      <c r="A33" s="222"/>
      <c r="B33" s="220"/>
      <c r="C33" s="220"/>
      <c r="D33" s="126" t="s">
        <v>18</v>
      </c>
      <c r="E33" s="158" t="s">
        <v>37</v>
      </c>
      <c r="F33" s="128">
        <v>1026.17</v>
      </c>
      <c r="G33" s="128">
        <v>0</v>
      </c>
      <c r="H33" s="199">
        <f t="shared" si="0"/>
        <v>0</v>
      </c>
    </row>
    <row r="34" spans="1:8" ht="12.75">
      <c r="A34" s="151"/>
      <c r="B34" s="142"/>
      <c r="C34" s="143"/>
      <c r="D34" s="126" t="s">
        <v>16</v>
      </c>
      <c r="E34" s="161" t="s">
        <v>25</v>
      </c>
      <c r="F34" s="128">
        <v>1000</v>
      </c>
      <c r="G34" s="128">
        <v>0</v>
      </c>
      <c r="H34" s="199">
        <f t="shared" si="0"/>
        <v>0</v>
      </c>
    </row>
    <row r="35" spans="1:8" ht="12.75">
      <c r="A35" s="162"/>
      <c r="B35" s="163"/>
      <c r="C35" s="153"/>
      <c r="D35" s="122"/>
      <c r="E35" s="126" t="s">
        <v>11</v>
      </c>
      <c r="F35" s="128">
        <f>F5+F16+F20</f>
        <v>179251.3</v>
      </c>
      <c r="G35" s="207">
        <f>G8+G9+G10+G13+G24+G30</f>
        <v>44396.75</v>
      </c>
      <c r="H35" s="215">
        <f>G35/F35*100</f>
        <v>24.767881739211937</v>
      </c>
    </row>
    <row r="36" spans="6:8" ht="12.75">
      <c r="F36" s="186"/>
      <c r="G36" s="187"/>
      <c r="H36" s="188"/>
    </row>
    <row r="37" spans="6:8" ht="12.75">
      <c r="F37" s="189"/>
      <c r="G37" s="112"/>
      <c r="H37" s="190"/>
    </row>
    <row r="38" spans="6:8" ht="12.75">
      <c r="F38" s="189"/>
      <c r="G38" s="113"/>
      <c r="H38" s="188"/>
    </row>
    <row r="39" spans="6:8" ht="12.75">
      <c r="F39" s="189"/>
      <c r="G39" s="113"/>
      <c r="H39" s="188"/>
    </row>
    <row r="40" spans="1:8" ht="12.75">
      <c r="A40" s="80"/>
      <c r="B40" s="80"/>
      <c r="C40" s="80"/>
      <c r="D40" s="80"/>
      <c r="E40" s="81"/>
      <c r="F40" s="191"/>
      <c r="G40" s="113"/>
      <c r="H40" s="188"/>
    </row>
    <row r="41" spans="1:8" ht="15">
      <c r="A41" s="85">
        <v>851</v>
      </c>
      <c r="B41" s="86"/>
      <c r="C41" s="86"/>
      <c r="D41" s="87"/>
      <c r="E41" s="109" t="s">
        <v>44</v>
      </c>
      <c r="F41" s="165">
        <f>F42</f>
        <v>1000</v>
      </c>
      <c r="G41" s="114">
        <f>G42</f>
        <v>0</v>
      </c>
      <c r="H41" s="171">
        <f aca="true" t="shared" si="2" ref="H41:H47">G41/F41*100</f>
        <v>0</v>
      </c>
    </row>
    <row r="42" spans="1:8" ht="12.75">
      <c r="A42" s="89"/>
      <c r="B42" s="90">
        <v>85195</v>
      </c>
      <c r="C42" s="90"/>
      <c r="D42" s="91"/>
      <c r="E42" s="110" t="s">
        <v>45</v>
      </c>
      <c r="F42" s="166">
        <f>F43</f>
        <v>1000</v>
      </c>
      <c r="G42" s="25">
        <f>G43</f>
        <v>0</v>
      </c>
      <c r="H42" s="172">
        <f t="shared" si="2"/>
        <v>0</v>
      </c>
    </row>
    <row r="43" spans="1:8" ht="12.75">
      <c r="A43" s="93"/>
      <c r="B43" s="83"/>
      <c r="C43" s="83">
        <v>2360</v>
      </c>
      <c r="D43" s="83"/>
      <c r="E43" s="94"/>
      <c r="F43" s="167">
        <f>F44</f>
        <v>1000</v>
      </c>
      <c r="G43" s="173">
        <v>0</v>
      </c>
      <c r="H43" s="174">
        <f>G43/F43*100</f>
        <v>0</v>
      </c>
    </row>
    <row r="44" spans="1:8" ht="51">
      <c r="A44" s="96"/>
      <c r="B44" s="97"/>
      <c r="C44" s="98"/>
      <c r="D44" s="99" t="s">
        <v>43</v>
      </c>
      <c r="E44" s="108" t="s">
        <v>42</v>
      </c>
      <c r="F44" s="168">
        <v>1000</v>
      </c>
      <c r="G44" s="175">
        <v>0</v>
      </c>
      <c r="H44" s="176">
        <f t="shared" si="2"/>
        <v>0</v>
      </c>
    </row>
    <row r="45" spans="1:8" ht="15">
      <c r="A45" s="101">
        <v>926</v>
      </c>
      <c r="B45" s="102"/>
      <c r="C45" s="102"/>
      <c r="D45" s="103"/>
      <c r="E45" s="111" t="s">
        <v>48</v>
      </c>
      <c r="F45" s="169">
        <f>F46</f>
        <v>26000</v>
      </c>
      <c r="G45" s="177">
        <f>G46</f>
        <v>0</v>
      </c>
      <c r="H45" s="178">
        <f t="shared" si="2"/>
        <v>0</v>
      </c>
    </row>
    <row r="46" spans="1:8" ht="12.75">
      <c r="A46" s="89"/>
      <c r="B46" s="90">
        <v>92605</v>
      </c>
      <c r="C46" s="90"/>
      <c r="D46" s="91"/>
      <c r="E46" s="110" t="s">
        <v>47</v>
      </c>
      <c r="F46" s="170">
        <f>F47</f>
        <v>26000</v>
      </c>
      <c r="G46" s="173">
        <v>0</v>
      </c>
      <c r="H46" s="174">
        <f t="shared" si="2"/>
        <v>0</v>
      </c>
    </row>
    <row r="47" spans="1:8" ht="12.75">
      <c r="A47" s="105"/>
      <c r="B47" s="98"/>
      <c r="C47" s="97">
        <v>2820</v>
      </c>
      <c r="D47" s="106"/>
      <c r="E47" s="106"/>
      <c r="F47" s="167">
        <f>F48</f>
        <v>26000</v>
      </c>
      <c r="G47" s="179">
        <f>G48</f>
        <v>11900</v>
      </c>
      <c r="H47" s="180">
        <f t="shared" si="2"/>
        <v>45.76923076923077</v>
      </c>
    </row>
    <row r="48" spans="1:8" ht="25.5">
      <c r="A48" s="93"/>
      <c r="B48" s="83"/>
      <c r="C48" s="83"/>
      <c r="D48" s="94"/>
      <c r="E48" s="107" t="s">
        <v>46</v>
      </c>
      <c r="F48" s="167">
        <v>26000</v>
      </c>
      <c r="G48" s="179">
        <v>11900</v>
      </c>
      <c r="H48" s="180">
        <f>G48/F48*100</f>
        <v>45.76923076923077</v>
      </c>
    </row>
  </sheetData>
  <sheetProtection/>
  <mergeCells count="10">
    <mergeCell ref="A2:H2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0.93" bottom="0.16" header="0.5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9.57421875" style="0" bestFit="1" customWidth="1"/>
    <col min="4" max="4" width="17.00390625" style="0" customWidth="1"/>
    <col min="5" max="5" width="68.140625" style="0" customWidth="1"/>
    <col min="6" max="6" width="13.8515625" style="0" customWidth="1"/>
  </cols>
  <sheetData>
    <row r="1" spans="1:6" ht="17.25" customHeight="1">
      <c r="A1" s="407" t="s">
        <v>122</v>
      </c>
      <c r="B1" s="407"/>
      <c r="C1" s="407"/>
      <c r="D1" s="407"/>
      <c r="E1" s="407"/>
      <c r="F1" s="407"/>
    </row>
    <row r="2" spans="1:6" ht="15.75">
      <c r="A2" s="409" t="s">
        <v>109</v>
      </c>
      <c r="B2" s="409"/>
      <c r="C2" s="409"/>
      <c r="D2" s="409"/>
      <c r="E2" s="409"/>
      <c r="F2" s="410"/>
    </row>
    <row r="3" spans="1:6" ht="12.75">
      <c r="A3" s="408" t="s">
        <v>1</v>
      </c>
      <c r="B3" s="408" t="s">
        <v>2</v>
      </c>
      <c r="C3" s="408" t="s">
        <v>12</v>
      </c>
      <c r="D3" s="408" t="s">
        <v>0</v>
      </c>
      <c r="E3" s="408" t="s">
        <v>7</v>
      </c>
      <c r="F3" s="408" t="s">
        <v>24</v>
      </c>
    </row>
    <row r="4" spans="1:6" ht="12.75">
      <c r="A4" s="408"/>
      <c r="B4" s="408"/>
      <c r="C4" s="408"/>
      <c r="D4" s="408"/>
      <c r="E4" s="408"/>
      <c r="F4" s="408"/>
    </row>
    <row r="5" spans="1:6" ht="15.75">
      <c r="A5" s="343">
        <v>600</v>
      </c>
      <c r="B5" s="344"/>
      <c r="C5" s="347"/>
      <c r="D5" s="343"/>
      <c r="E5" s="353" t="s">
        <v>3</v>
      </c>
      <c r="F5" s="356">
        <f>SUM(F6)</f>
        <v>201455.37</v>
      </c>
    </row>
    <row r="6" spans="1:6" ht="15.75">
      <c r="A6" s="343"/>
      <c r="B6" s="343">
        <v>60016</v>
      </c>
      <c r="C6" s="354"/>
      <c r="D6" s="343"/>
      <c r="E6" s="345" t="s">
        <v>4</v>
      </c>
      <c r="F6" s="356">
        <f>SUM(F7,F9)</f>
        <v>201455.37</v>
      </c>
    </row>
    <row r="7" spans="1:6" ht="15.75">
      <c r="A7" s="343"/>
      <c r="B7" s="343"/>
      <c r="C7" s="354">
        <v>4210</v>
      </c>
      <c r="D7" s="343"/>
      <c r="E7" s="367" t="s">
        <v>13</v>
      </c>
      <c r="F7" s="356">
        <f>SUM(F8)</f>
        <v>2455.37</v>
      </c>
    </row>
    <row r="8" spans="1:6" ht="15.75">
      <c r="A8" s="343"/>
      <c r="B8" s="343"/>
      <c r="C8" s="354"/>
      <c r="D8" s="344" t="s">
        <v>20</v>
      </c>
      <c r="E8" s="383" t="s">
        <v>114</v>
      </c>
      <c r="F8" s="384">
        <v>2455.37</v>
      </c>
    </row>
    <row r="9" spans="1:6" ht="30.75" customHeight="1">
      <c r="A9" s="346"/>
      <c r="B9" s="344"/>
      <c r="C9" s="351">
        <v>6060</v>
      </c>
      <c r="D9" s="365"/>
      <c r="E9" s="367" t="s">
        <v>96</v>
      </c>
      <c r="F9" s="380">
        <f>SUM(F10:F17)</f>
        <v>199000</v>
      </c>
    </row>
    <row r="10" spans="1:6" ht="15.75">
      <c r="A10" s="346"/>
      <c r="B10" s="344"/>
      <c r="C10" s="355"/>
      <c r="D10" s="365" t="s">
        <v>85</v>
      </c>
      <c r="E10" s="364" t="s">
        <v>95</v>
      </c>
      <c r="F10" s="368">
        <v>44148.34</v>
      </c>
    </row>
    <row r="11" spans="1:6" ht="15.75">
      <c r="A11" s="346"/>
      <c r="B11" s="344"/>
      <c r="C11" s="355"/>
      <c r="D11" s="365" t="s">
        <v>16</v>
      </c>
      <c r="E11" s="364" t="s">
        <v>95</v>
      </c>
      <c r="F11" s="368">
        <v>14127.47</v>
      </c>
    </row>
    <row r="12" spans="1:6" ht="15.75">
      <c r="A12" s="346"/>
      <c r="B12" s="344"/>
      <c r="C12" s="355"/>
      <c r="D12" s="365" t="s">
        <v>18</v>
      </c>
      <c r="E12" s="364" t="s">
        <v>95</v>
      </c>
      <c r="F12" s="368">
        <v>37019.74</v>
      </c>
    </row>
    <row r="13" spans="1:6" ht="15.75">
      <c r="A13" s="346"/>
      <c r="B13" s="344"/>
      <c r="C13" s="355"/>
      <c r="D13" s="365" t="s">
        <v>19</v>
      </c>
      <c r="E13" s="364" t="s">
        <v>95</v>
      </c>
      <c r="F13" s="368">
        <v>21456.1</v>
      </c>
    </row>
    <row r="14" spans="1:6" ht="15.75">
      <c r="A14" s="346"/>
      <c r="B14" s="344"/>
      <c r="C14" s="355"/>
      <c r="D14" s="365" t="s">
        <v>20</v>
      </c>
      <c r="E14" s="364" t="s">
        <v>95</v>
      </c>
      <c r="F14" s="368">
        <v>29579.38</v>
      </c>
    </row>
    <row r="15" spans="1:6" ht="15.75">
      <c r="A15" s="346"/>
      <c r="B15" s="344"/>
      <c r="C15" s="355"/>
      <c r="D15" s="365" t="s">
        <v>56</v>
      </c>
      <c r="E15" s="364" t="s">
        <v>95</v>
      </c>
      <c r="F15" s="368">
        <v>14083.32</v>
      </c>
    </row>
    <row r="16" spans="1:6" ht="15.75">
      <c r="A16" s="346"/>
      <c r="B16" s="344"/>
      <c r="C16" s="355"/>
      <c r="D16" s="365" t="s">
        <v>22</v>
      </c>
      <c r="E16" s="364" t="s">
        <v>95</v>
      </c>
      <c r="F16" s="368">
        <v>19690.16</v>
      </c>
    </row>
    <row r="17" spans="1:6" ht="15.75">
      <c r="A17" s="346"/>
      <c r="B17" s="344"/>
      <c r="C17" s="355"/>
      <c r="D17" s="365" t="s">
        <v>23</v>
      </c>
      <c r="E17" s="364" t="s">
        <v>95</v>
      </c>
      <c r="F17" s="368">
        <v>18895.49</v>
      </c>
    </row>
    <row r="18" spans="1:6" ht="15.75">
      <c r="A18" s="385">
        <v>754</v>
      </c>
      <c r="B18" s="344"/>
      <c r="C18" s="355"/>
      <c r="D18" s="365"/>
      <c r="E18" s="386" t="s">
        <v>6</v>
      </c>
      <c r="F18" s="387">
        <f>F19</f>
        <v>2583.37</v>
      </c>
    </row>
    <row r="19" spans="1:6" ht="15.75">
      <c r="A19" s="346"/>
      <c r="B19" s="343">
        <v>75412</v>
      </c>
      <c r="C19" s="355"/>
      <c r="D19" s="365"/>
      <c r="E19" s="386" t="s">
        <v>8</v>
      </c>
      <c r="F19" s="387">
        <f>F20</f>
        <v>2583.37</v>
      </c>
    </row>
    <row r="20" spans="1:6" ht="15.75">
      <c r="A20" s="346"/>
      <c r="B20" s="344"/>
      <c r="C20" s="382">
        <v>4210</v>
      </c>
      <c r="D20" s="365"/>
      <c r="E20" s="386" t="s">
        <v>13</v>
      </c>
      <c r="F20" s="387">
        <v>2583.37</v>
      </c>
    </row>
    <row r="21" spans="1:6" ht="31.5">
      <c r="A21" s="346"/>
      <c r="B21" s="344"/>
      <c r="C21" s="382"/>
      <c r="D21" s="365" t="s">
        <v>119</v>
      </c>
      <c r="E21" s="364" t="s">
        <v>120</v>
      </c>
      <c r="F21" s="387">
        <v>2583.37</v>
      </c>
    </row>
    <row r="22" spans="1:6" ht="15.75">
      <c r="A22" s="349">
        <v>900</v>
      </c>
      <c r="B22" s="343"/>
      <c r="C22" s="355"/>
      <c r="D22" s="365"/>
      <c r="E22" s="381" t="s">
        <v>73</v>
      </c>
      <c r="F22" s="370">
        <f>SUM(F23)</f>
        <v>8550</v>
      </c>
    </row>
    <row r="23" spans="1:6" ht="15.75">
      <c r="A23" s="349"/>
      <c r="B23" s="343">
        <v>90015</v>
      </c>
      <c r="C23" s="355"/>
      <c r="D23" s="365"/>
      <c r="E23" s="381" t="s">
        <v>74</v>
      </c>
      <c r="F23" s="370">
        <f>SUM(F24)</f>
        <v>8550</v>
      </c>
    </row>
    <row r="24" spans="1:6" ht="15.75">
      <c r="A24" s="349"/>
      <c r="B24" s="343"/>
      <c r="C24" s="382">
        <v>4300</v>
      </c>
      <c r="D24" s="365"/>
      <c r="E24" s="372" t="s">
        <v>17</v>
      </c>
      <c r="F24" s="370">
        <f>SUM(F25:F26)</f>
        <v>8550</v>
      </c>
    </row>
    <row r="25" spans="1:6" ht="15.75">
      <c r="A25" s="349"/>
      <c r="B25" s="343"/>
      <c r="C25" s="382"/>
      <c r="D25" s="365" t="s">
        <v>18</v>
      </c>
      <c r="E25" s="364" t="s">
        <v>102</v>
      </c>
      <c r="F25" s="371">
        <v>4350</v>
      </c>
    </row>
    <row r="26" spans="1:6" ht="15.75">
      <c r="A26" s="349"/>
      <c r="B26" s="343"/>
      <c r="C26" s="382"/>
      <c r="D26" s="365" t="s">
        <v>20</v>
      </c>
      <c r="E26" s="364" t="s">
        <v>106</v>
      </c>
      <c r="F26" s="371">
        <v>4200</v>
      </c>
    </row>
    <row r="27" spans="1:6" ht="15.75">
      <c r="A27" s="349">
        <v>921</v>
      </c>
      <c r="B27" s="343"/>
      <c r="C27" s="354"/>
      <c r="D27" s="366"/>
      <c r="E27" s="367" t="s">
        <v>9</v>
      </c>
      <c r="F27" s="370">
        <f>SUM(F28,F34)</f>
        <v>27996.18</v>
      </c>
    </row>
    <row r="28" spans="1:6" ht="15.75">
      <c r="A28" s="349"/>
      <c r="B28" s="343">
        <v>92109</v>
      </c>
      <c r="C28" s="354"/>
      <c r="D28" s="366"/>
      <c r="E28" s="372" t="s">
        <v>10</v>
      </c>
      <c r="F28" s="370">
        <f>SUM(F29)</f>
        <v>10385.43</v>
      </c>
    </row>
    <row r="29" spans="1:6" ht="15.75">
      <c r="A29" s="349"/>
      <c r="B29" s="343"/>
      <c r="C29" s="354">
        <v>4210</v>
      </c>
      <c r="D29" s="365"/>
      <c r="E29" s="367" t="s">
        <v>13</v>
      </c>
      <c r="F29" s="370">
        <f>SUM(F30:F31,F33,F32)</f>
        <v>10385.43</v>
      </c>
    </row>
    <row r="30" spans="1:6" ht="15.75">
      <c r="A30" s="349"/>
      <c r="B30" s="343"/>
      <c r="C30" s="354"/>
      <c r="D30" s="365" t="s">
        <v>16</v>
      </c>
      <c r="E30" s="364" t="s">
        <v>98</v>
      </c>
      <c r="F30" s="371">
        <v>3178.68</v>
      </c>
    </row>
    <row r="31" spans="1:6" ht="15.75">
      <c r="A31" s="349"/>
      <c r="B31" s="343"/>
      <c r="C31" s="354"/>
      <c r="D31" s="365" t="s">
        <v>18</v>
      </c>
      <c r="E31" s="364" t="s">
        <v>116</v>
      </c>
      <c r="F31" s="371">
        <v>2816.04</v>
      </c>
    </row>
    <row r="32" spans="1:6" ht="15.75">
      <c r="A32" s="349"/>
      <c r="B32" s="343"/>
      <c r="C32" s="354"/>
      <c r="D32" s="365" t="s">
        <v>23</v>
      </c>
      <c r="E32" s="373" t="s">
        <v>107</v>
      </c>
      <c r="F32" s="374">
        <v>3898.46</v>
      </c>
    </row>
    <row r="33" spans="1:6" ht="15.75">
      <c r="A33" s="349"/>
      <c r="B33" s="343"/>
      <c r="C33" s="354"/>
      <c r="D33" s="365" t="s">
        <v>22</v>
      </c>
      <c r="E33" s="373" t="s">
        <v>115</v>
      </c>
      <c r="F33" s="374">
        <v>492.25</v>
      </c>
    </row>
    <row r="34" spans="1:6" ht="15.75">
      <c r="A34" s="364"/>
      <c r="B34" s="343">
        <v>92195</v>
      </c>
      <c r="C34" s="354"/>
      <c r="D34" s="366"/>
      <c r="E34" s="372" t="s">
        <v>5</v>
      </c>
      <c r="F34" s="370">
        <f>SUM(F35,F37,F46,F51)</f>
        <v>17610.75</v>
      </c>
    </row>
    <row r="35" spans="1:6" ht="15.75">
      <c r="A35" s="364"/>
      <c r="B35" s="343"/>
      <c r="C35" s="354">
        <v>4190</v>
      </c>
      <c r="D35" s="365"/>
      <c r="E35" s="372" t="s">
        <v>21</v>
      </c>
      <c r="F35" s="370">
        <f>SUM(F36)</f>
        <v>1030.29</v>
      </c>
    </row>
    <row r="36" spans="1:6" ht="31.5">
      <c r="A36" s="364"/>
      <c r="B36" s="343"/>
      <c r="C36" s="354"/>
      <c r="D36" s="365" t="s">
        <v>22</v>
      </c>
      <c r="E36" s="377" t="s">
        <v>99</v>
      </c>
      <c r="F36" s="371">
        <v>1030.29</v>
      </c>
    </row>
    <row r="37" spans="1:7" ht="22.5" customHeight="1">
      <c r="A37" s="364"/>
      <c r="B37" s="364"/>
      <c r="C37" s="354">
        <v>4210</v>
      </c>
      <c r="D37" s="365"/>
      <c r="E37" s="367" t="s">
        <v>13</v>
      </c>
      <c r="F37" s="370">
        <f>SUM(F38:F45)</f>
        <v>6999.82</v>
      </c>
      <c r="G37" s="352"/>
    </row>
    <row r="38" spans="1:7" ht="20.25" customHeight="1">
      <c r="A38" s="364"/>
      <c r="B38" s="364"/>
      <c r="C38" s="347"/>
      <c r="D38" s="375" t="s">
        <v>16</v>
      </c>
      <c r="E38" s="369" t="s">
        <v>97</v>
      </c>
      <c r="F38" s="371">
        <v>353.19</v>
      </c>
      <c r="G38" s="352"/>
    </row>
    <row r="39" spans="1:7" ht="21" customHeight="1">
      <c r="A39" s="364"/>
      <c r="B39" s="364"/>
      <c r="C39" s="347"/>
      <c r="D39" s="365" t="s">
        <v>18</v>
      </c>
      <c r="E39" s="377" t="s">
        <v>97</v>
      </c>
      <c r="F39" s="371">
        <v>942.57</v>
      </c>
      <c r="G39" s="352"/>
    </row>
    <row r="40" spans="1:7" ht="18.75" customHeight="1">
      <c r="A40" s="364"/>
      <c r="B40" s="364"/>
      <c r="C40" s="347"/>
      <c r="D40" s="365" t="s">
        <v>19</v>
      </c>
      <c r="E40" s="377" t="s">
        <v>103</v>
      </c>
      <c r="F40" s="371">
        <v>536.4</v>
      </c>
      <c r="G40" s="352"/>
    </row>
    <row r="41" spans="1:7" ht="20.25" customHeight="1">
      <c r="A41" s="364"/>
      <c r="B41" s="364"/>
      <c r="C41" s="347"/>
      <c r="D41" s="365" t="s">
        <v>20</v>
      </c>
      <c r="E41" s="377" t="s">
        <v>97</v>
      </c>
      <c r="F41" s="371">
        <v>739.48</v>
      </c>
      <c r="G41" s="352"/>
    </row>
    <row r="42" spans="1:7" ht="19.5" customHeight="1">
      <c r="A42" s="364"/>
      <c r="B42" s="364"/>
      <c r="C42" s="347"/>
      <c r="D42" s="365" t="s">
        <v>85</v>
      </c>
      <c r="E42" s="377" t="s">
        <v>97</v>
      </c>
      <c r="F42" s="371">
        <v>1103.71</v>
      </c>
      <c r="G42" s="352"/>
    </row>
    <row r="43" spans="1:7" ht="16.5" customHeight="1">
      <c r="A43" s="364"/>
      <c r="B43" s="364"/>
      <c r="C43" s="347"/>
      <c r="D43" s="365" t="s">
        <v>56</v>
      </c>
      <c r="E43" s="377" t="s">
        <v>103</v>
      </c>
      <c r="F43" s="371">
        <v>352.08</v>
      </c>
      <c r="G43" s="352"/>
    </row>
    <row r="44" spans="1:7" ht="18.75" customHeight="1">
      <c r="A44" s="364"/>
      <c r="B44" s="364"/>
      <c r="C44" s="347"/>
      <c r="D44" s="365" t="s">
        <v>23</v>
      </c>
      <c r="E44" s="377" t="s">
        <v>97</v>
      </c>
      <c r="F44" s="371">
        <v>472.39</v>
      </c>
      <c r="G44" s="352"/>
    </row>
    <row r="45" spans="1:7" ht="22.5" customHeight="1">
      <c r="A45" s="364"/>
      <c r="B45" s="364"/>
      <c r="C45" s="347"/>
      <c r="D45" s="365" t="s">
        <v>19</v>
      </c>
      <c r="E45" s="377" t="s">
        <v>104</v>
      </c>
      <c r="F45" s="371">
        <v>2500</v>
      </c>
      <c r="G45" s="352"/>
    </row>
    <row r="46" spans="1:6" ht="15.75">
      <c r="A46" s="349"/>
      <c r="B46" s="343"/>
      <c r="C46" s="354">
        <v>4220</v>
      </c>
      <c r="D46" s="365"/>
      <c r="E46" s="372" t="s">
        <v>61</v>
      </c>
      <c r="F46" s="370">
        <f>SUM(F47:F50)</f>
        <v>5180.639999999999</v>
      </c>
    </row>
    <row r="47" spans="1:6" ht="15.75">
      <c r="A47" s="349"/>
      <c r="B47" s="343"/>
      <c r="C47" s="354"/>
      <c r="D47" s="365" t="s">
        <v>56</v>
      </c>
      <c r="E47" s="377" t="s">
        <v>112</v>
      </c>
      <c r="F47" s="371">
        <v>1500</v>
      </c>
    </row>
    <row r="48" spans="1:6" ht="15.75">
      <c r="A48" s="349"/>
      <c r="B48" s="343"/>
      <c r="C48" s="354"/>
      <c r="D48" s="365" t="s">
        <v>23</v>
      </c>
      <c r="E48" s="377" t="s">
        <v>121</v>
      </c>
      <c r="F48" s="371">
        <v>353.02</v>
      </c>
    </row>
    <row r="49" spans="1:6" ht="31.5">
      <c r="A49" s="349"/>
      <c r="B49" s="343"/>
      <c r="C49" s="354"/>
      <c r="D49" s="365" t="s">
        <v>18</v>
      </c>
      <c r="E49" s="377" t="s">
        <v>118</v>
      </c>
      <c r="F49" s="371">
        <v>1000</v>
      </c>
    </row>
    <row r="50" spans="1:6" ht="15.75">
      <c r="A50" s="349"/>
      <c r="B50" s="343"/>
      <c r="C50" s="354"/>
      <c r="D50" s="365" t="s">
        <v>19</v>
      </c>
      <c r="E50" s="377" t="s">
        <v>105</v>
      </c>
      <c r="F50" s="371">
        <v>2327.62</v>
      </c>
    </row>
    <row r="51" spans="1:6" ht="15.75">
      <c r="A51" s="350"/>
      <c r="B51" s="344"/>
      <c r="C51" s="354">
        <v>4300</v>
      </c>
      <c r="D51" s="365"/>
      <c r="E51" s="372" t="s">
        <v>17</v>
      </c>
      <c r="F51" s="370">
        <f>SUM(F52:F54)</f>
        <v>4400</v>
      </c>
    </row>
    <row r="52" spans="1:6" ht="15.75">
      <c r="A52" s="350"/>
      <c r="B52" s="344"/>
      <c r="C52" s="354"/>
      <c r="D52" s="365" t="s">
        <v>18</v>
      </c>
      <c r="E52" s="364" t="s">
        <v>117</v>
      </c>
      <c r="F52" s="376">
        <v>1000</v>
      </c>
    </row>
    <row r="53" spans="1:6" ht="29.25" customHeight="1">
      <c r="A53" s="350"/>
      <c r="B53" s="344"/>
      <c r="C53" s="354"/>
      <c r="D53" s="378" t="s">
        <v>22</v>
      </c>
      <c r="E53" s="364" t="s">
        <v>100</v>
      </c>
      <c r="F53" s="371">
        <v>1600</v>
      </c>
    </row>
    <row r="54" spans="1:6" ht="31.5">
      <c r="A54" s="350"/>
      <c r="B54" s="344"/>
      <c r="C54" s="354"/>
      <c r="D54" s="378" t="s">
        <v>22</v>
      </c>
      <c r="E54" s="373" t="s">
        <v>101</v>
      </c>
      <c r="F54" s="371">
        <v>1800</v>
      </c>
    </row>
    <row r="55" spans="1:6" ht="15.75">
      <c r="A55" s="348">
        <v>926</v>
      </c>
      <c r="B55" s="342"/>
      <c r="C55" s="354"/>
      <c r="D55" s="365"/>
      <c r="E55" s="372" t="s">
        <v>48</v>
      </c>
      <c r="F55" s="370">
        <f>SUM(F56)</f>
        <v>9018.75</v>
      </c>
    </row>
    <row r="56" spans="1:6" ht="15.75">
      <c r="A56" s="348"/>
      <c r="B56" s="343">
        <v>92695</v>
      </c>
      <c r="C56" s="354"/>
      <c r="D56" s="365"/>
      <c r="E56" s="372" t="s">
        <v>5</v>
      </c>
      <c r="F56" s="370">
        <f>SUM(F57,F59)</f>
        <v>9018.75</v>
      </c>
    </row>
    <row r="57" spans="1:6" ht="15.75">
      <c r="A57" s="348"/>
      <c r="B57" s="343"/>
      <c r="C57" s="354">
        <v>4210</v>
      </c>
      <c r="D57" s="365"/>
      <c r="E57" s="367" t="s">
        <v>13</v>
      </c>
      <c r="F57" s="370">
        <f>SUM(F58)</f>
        <v>1668.75</v>
      </c>
    </row>
    <row r="58" spans="1:6" ht="31.5">
      <c r="A58" s="348"/>
      <c r="B58" s="342"/>
      <c r="D58" s="365" t="s">
        <v>56</v>
      </c>
      <c r="E58" s="377" t="s">
        <v>113</v>
      </c>
      <c r="F58" s="370">
        <v>1668.75</v>
      </c>
    </row>
    <row r="59" spans="1:6" ht="16.5" thickBot="1">
      <c r="A59" s="342"/>
      <c r="B59" s="351"/>
      <c r="C59" s="354">
        <v>4300</v>
      </c>
      <c r="D59" s="366"/>
      <c r="E59" s="372" t="s">
        <v>17</v>
      </c>
      <c r="F59" s="370">
        <f>SUM(F60)</f>
        <v>7350</v>
      </c>
    </row>
    <row r="60" spans="1:6" ht="16.5" thickBot="1">
      <c r="A60" s="342"/>
      <c r="B60" s="351"/>
      <c r="C60" s="354"/>
      <c r="D60" s="365" t="s">
        <v>85</v>
      </c>
      <c r="E60" s="379" t="s">
        <v>108</v>
      </c>
      <c r="F60" s="371">
        <v>7350</v>
      </c>
    </row>
    <row r="61" spans="1:6" ht="15.75">
      <c r="A61" s="349"/>
      <c r="B61" s="343"/>
      <c r="C61" s="354"/>
      <c r="D61" s="343"/>
      <c r="E61" s="343" t="s">
        <v>11</v>
      </c>
      <c r="F61" s="356">
        <f>SUM(F55,F27,F22,F18,F5)</f>
        <v>249603.66999999998</v>
      </c>
    </row>
    <row r="62" spans="1:6" ht="15.75">
      <c r="A62" s="357"/>
      <c r="B62" s="358"/>
      <c r="C62" s="359"/>
      <c r="D62" s="359"/>
      <c r="E62" s="359"/>
      <c r="F62" s="359"/>
    </row>
    <row r="63" spans="1:6" ht="15.75">
      <c r="A63" s="357"/>
      <c r="B63" s="358"/>
      <c r="C63" s="359"/>
      <c r="D63" s="359"/>
      <c r="E63" s="359"/>
      <c r="F63" s="359"/>
    </row>
    <row r="64" spans="1:6" ht="15.75">
      <c r="A64" s="357"/>
      <c r="B64" s="358"/>
      <c r="C64" s="360"/>
      <c r="D64" s="361"/>
      <c r="E64" s="362"/>
      <c r="F64" s="363"/>
    </row>
    <row r="65" spans="1:6" ht="15.75">
      <c r="A65" s="357"/>
      <c r="B65" s="358"/>
      <c r="C65" s="359"/>
      <c r="D65" s="359"/>
      <c r="E65" s="359"/>
      <c r="F65" s="359"/>
    </row>
    <row r="66" spans="1:6" ht="15.75">
      <c r="A66" s="357"/>
      <c r="B66" s="358"/>
      <c r="C66" s="359"/>
      <c r="D66" s="359"/>
      <c r="E66" s="359"/>
      <c r="F66" s="359"/>
    </row>
    <row r="67" spans="1:6" ht="15.75">
      <c r="A67" s="357"/>
      <c r="B67" s="358"/>
      <c r="C67" s="359"/>
      <c r="D67" s="359"/>
      <c r="E67" s="359"/>
      <c r="F67" s="359"/>
    </row>
    <row r="68" spans="1:6" ht="15.75">
      <c r="A68" s="357"/>
      <c r="B68" s="358"/>
      <c r="C68" s="359"/>
      <c r="D68" s="359"/>
      <c r="E68" s="359"/>
      <c r="F68" s="359"/>
    </row>
    <row r="69" spans="1:6" ht="15.75">
      <c r="A69" s="357"/>
      <c r="B69" s="358"/>
      <c r="C69" s="359"/>
      <c r="D69" s="359"/>
      <c r="E69" s="359"/>
      <c r="F69" s="359"/>
    </row>
    <row r="70" spans="1:6" ht="15.75">
      <c r="A70" s="357"/>
      <c r="B70" s="358"/>
      <c r="C70" s="359"/>
      <c r="D70" s="359"/>
      <c r="E70" s="359"/>
      <c r="F70" s="359"/>
    </row>
    <row r="71" spans="1:6" ht="15.75">
      <c r="A71" s="357"/>
      <c r="B71" s="358"/>
      <c r="C71" s="359"/>
      <c r="D71" s="359"/>
      <c r="E71" s="359"/>
      <c r="F71" s="359"/>
    </row>
    <row r="72" spans="1:6" ht="15.75">
      <c r="A72" s="357"/>
      <c r="B72" s="358"/>
      <c r="C72" s="359"/>
      <c r="D72" s="359"/>
      <c r="E72" s="359"/>
      <c r="F72" s="359"/>
    </row>
    <row r="73" spans="1:6" ht="15.75">
      <c r="A73" s="357"/>
      <c r="B73" s="358"/>
      <c r="C73" s="359"/>
      <c r="D73" s="359"/>
      <c r="E73" s="359"/>
      <c r="F73" s="359"/>
    </row>
    <row r="78" ht="30.75" customHeight="1"/>
  </sheetData>
  <sheetProtection/>
  <mergeCells count="8">
    <mergeCell ref="A1:F1"/>
    <mergeCell ref="F3:F4"/>
    <mergeCell ref="A2:F2"/>
    <mergeCell ref="A3:A4"/>
    <mergeCell ref="B3:B4"/>
    <mergeCell ref="C3:C4"/>
    <mergeCell ref="D3:D4"/>
    <mergeCell ref="E3:E4"/>
  </mergeCells>
  <printOptions/>
  <pageMargins left="0.75" right="0.75" top="0.77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D14" sqref="D14"/>
    </sheetView>
  </sheetViews>
  <sheetFormatPr defaultColWidth="9.140625" defaultRowHeight="12.75"/>
  <cols>
    <col min="3" max="3" width="11.7109375" style="0" customWidth="1"/>
    <col min="4" max="4" width="70.28125" style="0" customWidth="1"/>
    <col min="5" max="5" width="14.57421875" style="0" customWidth="1"/>
  </cols>
  <sheetData>
    <row r="1" spans="1:11" ht="15">
      <c r="A1" s="411" t="s">
        <v>110</v>
      </c>
      <c r="B1" s="411"/>
      <c r="C1" s="411"/>
      <c r="D1" s="411"/>
      <c r="E1" s="412"/>
      <c r="F1" s="413"/>
      <c r="G1" s="413"/>
      <c r="H1" s="413"/>
      <c r="I1" s="413"/>
      <c r="J1" s="413"/>
      <c r="K1" s="413"/>
    </row>
    <row r="2" spans="1:11" ht="15">
      <c r="A2" s="414" t="s">
        <v>111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4" spans="1:5" ht="15">
      <c r="A4" s="336">
        <v>758</v>
      </c>
      <c r="B4" s="336"/>
      <c r="C4" s="336"/>
      <c r="D4" s="340" t="s">
        <v>92</v>
      </c>
      <c r="E4" s="341">
        <v>33000</v>
      </c>
    </row>
    <row r="5" spans="1:5" ht="12.75">
      <c r="A5" s="337"/>
      <c r="B5" s="337">
        <v>75818</v>
      </c>
      <c r="C5" s="337"/>
      <c r="D5" s="110" t="s">
        <v>93</v>
      </c>
      <c r="E5" s="339">
        <v>33000</v>
      </c>
    </row>
    <row r="6" spans="1:5" ht="12.75">
      <c r="A6" s="338"/>
      <c r="B6" s="338"/>
      <c r="C6" s="338">
        <v>4810</v>
      </c>
      <c r="D6" s="335" t="s">
        <v>94</v>
      </c>
      <c r="E6" s="339">
        <v>33000</v>
      </c>
    </row>
    <row r="7" spans="1:5" ht="106.5" customHeight="1">
      <c r="A7" s="338"/>
      <c r="B7" s="338"/>
      <c r="C7" s="99" t="s">
        <v>91</v>
      </c>
      <c r="D7" s="108" t="s">
        <v>90</v>
      </c>
      <c r="E7" s="339">
        <v>33000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3" sqref="A3:F57"/>
    </sheetView>
  </sheetViews>
  <sheetFormatPr defaultColWidth="9.140625" defaultRowHeight="12.75"/>
  <cols>
    <col min="1" max="1" width="6.28125" style="0" customWidth="1"/>
    <col min="2" max="2" width="8.8515625" style="0" customWidth="1"/>
    <col min="3" max="3" width="8.57421875" style="0" customWidth="1"/>
    <col min="4" max="4" width="15.140625" style="0" customWidth="1"/>
    <col min="5" max="5" width="55.8515625" style="0" customWidth="1"/>
    <col min="6" max="6" width="15.28125" style="0" customWidth="1"/>
    <col min="7" max="7" width="12.8515625" style="0" customWidth="1"/>
    <col min="8" max="8" width="9.7109375" style="0" customWidth="1"/>
  </cols>
  <sheetData>
    <row r="1" spans="1:8" ht="12.75" customHeight="1">
      <c r="A1" s="396" t="s">
        <v>83</v>
      </c>
      <c r="B1" s="396"/>
      <c r="C1" s="396"/>
      <c r="D1" s="396"/>
      <c r="E1" s="396"/>
      <c r="F1" s="396"/>
      <c r="G1" s="396"/>
      <c r="H1" s="396"/>
    </row>
    <row r="2" spans="1:8" ht="12.75" customHeight="1">
      <c r="A2" s="395" t="s">
        <v>84</v>
      </c>
      <c r="B2" s="395"/>
      <c r="C2" s="395"/>
      <c r="D2" s="395"/>
      <c r="E2" s="395"/>
      <c r="F2" s="395"/>
      <c r="G2" s="395"/>
      <c r="H2" s="395"/>
    </row>
    <row r="3" spans="1:8" ht="12.75" customHeight="1">
      <c r="A3" s="397" t="s">
        <v>1</v>
      </c>
      <c r="B3" s="397" t="s">
        <v>2</v>
      </c>
      <c r="C3" s="399" t="s">
        <v>12</v>
      </c>
      <c r="D3" s="397" t="s">
        <v>0</v>
      </c>
      <c r="E3" s="401" t="s">
        <v>7</v>
      </c>
      <c r="F3" s="397" t="s">
        <v>24</v>
      </c>
      <c r="G3" s="403" t="s">
        <v>50</v>
      </c>
      <c r="H3" s="405" t="s">
        <v>51</v>
      </c>
    </row>
    <row r="4" spans="1:8" ht="12.75">
      <c r="A4" s="398"/>
      <c r="B4" s="398"/>
      <c r="C4" s="400"/>
      <c r="D4" s="398"/>
      <c r="E4" s="402"/>
      <c r="F4" s="398"/>
      <c r="G4" s="404"/>
      <c r="H4" s="406"/>
    </row>
    <row r="5" spans="1:8" ht="15">
      <c r="A5" s="292">
        <v>600</v>
      </c>
      <c r="B5" s="3"/>
      <c r="C5" s="293"/>
      <c r="D5" s="294"/>
      <c r="E5" s="59" t="s">
        <v>3</v>
      </c>
      <c r="F5" s="295">
        <f>SUM(F6)</f>
        <v>91373.95000000001</v>
      </c>
      <c r="G5" s="207"/>
      <c r="H5" s="213"/>
    </row>
    <row r="6" spans="1:8" ht="15">
      <c r="A6" s="227"/>
      <c r="B6" s="308">
        <v>60016</v>
      </c>
      <c r="C6" s="309"/>
      <c r="D6" s="308"/>
      <c r="E6" s="310" t="s">
        <v>4</v>
      </c>
      <c r="F6" s="311">
        <f>SUM(F7,F9,F14)</f>
        <v>91373.95000000001</v>
      </c>
      <c r="G6" s="182"/>
      <c r="H6" s="201"/>
    </row>
    <row r="7" spans="1:8" ht="12.75">
      <c r="A7" s="46"/>
      <c r="B7" s="229"/>
      <c r="C7" s="24">
        <v>4210</v>
      </c>
      <c r="D7" s="230"/>
      <c r="E7" s="231" t="s">
        <v>55</v>
      </c>
      <c r="F7" s="232">
        <f>SUM(F8:F8)</f>
        <v>3608.07</v>
      </c>
      <c r="G7" s="182"/>
      <c r="H7" s="201"/>
    </row>
    <row r="8" spans="1:8" ht="12.75">
      <c r="A8" s="49"/>
      <c r="B8" s="233"/>
      <c r="C8" s="233"/>
      <c r="D8" s="255" t="s">
        <v>16</v>
      </c>
      <c r="E8" s="266" t="s">
        <v>70</v>
      </c>
      <c r="F8" s="259">
        <v>3608.07</v>
      </c>
      <c r="G8" s="182"/>
      <c r="H8" s="201"/>
    </row>
    <row r="9" spans="1:8" ht="12.75">
      <c r="A9" s="61"/>
      <c r="B9" s="46"/>
      <c r="C9" s="226">
        <v>4270</v>
      </c>
      <c r="D9" s="7"/>
      <c r="E9" s="225" t="s">
        <v>15</v>
      </c>
      <c r="F9" s="296">
        <f>SUM(F10:F13)</f>
        <v>57765.880000000005</v>
      </c>
      <c r="G9" s="128"/>
      <c r="H9" s="201"/>
    </row>
    <row r="10" spans="1:11" ht="25.5">
      <c r="A10" s="234"/>
      <c r="B10" s="280"/>
      <c r="C10" s="281"/>
      <c r="D10" s="282" t="s">
        <v>56</v>
      </c>
      <c r="E10" s="263" t="s">
        <v>57</v>
      </c>
      <c r="F10" s="259">
        <v>14922.69</v>
      </c>
      <c r="G10" s="128"/>
      <c r="H10" s="201"/>
      <c r="K10" s="79"/>
    </row>
    <row r="11" spans="1:8" ht="12.75">
      <c r="A11" s="236"/>
      <c r="B11" s="235"/>
      <c r="C11" s="235"/>
      <c r="D11" s="264" t="s">
        <v>19</v>
      </c>
      <c r="E11" s="265" t="s">
        <v>57</v>
      </c>
      <c r="F11" s="257">
        <v>19100.75</v>
      </c>
      <c r="G11" s="128"/>
      <c r="H11" s="201"/>
    </row>
    <row r="12" spans="1:8" ht="12.75">
      <c r="A12" s="236"/>
      <c r="B12" s="235"/>
      <c r="C12" s="235"/>
      <c r="D12" s="264" t="s">
        <v>18</v>
      </c>
      <c r="E12" s="269" t="s">
        <v>58</v>
      </c>
      <c r="F12" s="279">
        <v>10000</v>
      </c>
      <c r="G12" s="128"/>
      <c r="H12" s="201"/>
    </row>
    <row r="13" spans="1:8" ht="12.75">
      <c r="A13" s="236"/>
      <c r="B13" s="235"/>
      <c r="C13" s="235"/>
      <c r="D13" s="278" t="s">
        <v>23</v>
      </c>
      <c r="E13" s="265" t="s">
        <v>58</v>
      </c>
      <c r="F13" s="268">
        <v>13742.44</v>
      </c>
      <c r="G13" s="128"/>
      <c r="H13" s="201"/>
    </row>
    <row r="14" spans="1:8" ht="12.75">
      <c r="A14" s="236"/>
      <c r="B14" s="237"/>
      <c r="C14" s="24">
        <v>6050</v>
      </c>
      <c r="D14" s="24"/>
      <c r="E14" s="225" t="s">
        <v>14</v>
      </c>
      <c r="F14" s="297">
        <f>SUM(F15)</f>
        <v>30000</v>
      </c>
      <c r="G14" s="128"/>
      <c r="H14" s="201"/>
    </row>
    <row r="15" spans="1:8" ht="12.75">
      <c r="A15" s="236"/>
      <c r="B15" s="235"/>
      <c r="C15" s="233"/>
      <c r="D15" s="255" t="s">
        <v>20</v>
      </c>
      <c r="E15" s="256" t="s">
        <v>59</v>
      </c>
      <c r="F15" s="257">
        <v>30000</v>
      </c>
      <c r="G15" s="128"/>
      <c r="H15" s="201"/>
    </row>
    <row r="16" spans="1:8" ht="12.75">
      <c r="A16" s="298">
        <v>900</v>
      </c>
      <c r="B16" s="299"/>
      <c r="C16" s="300"/>
      <c r="D16" s="301"/>
      <c r="E16" s="302" t="s">
        <v>73</v>
      </c>
      <c r="F16" s="331">
        <f>SUM(F17)</f>
        <v>10000</v>
      </c>
      <c r="G16" s="128"/>
      <c r="H16" s="201"/>
    </row>
    <row r="17" spans="1:8" ht="12.75">
      <c r="A17" s="236"/>
      <c r="B17" s="308">
        <v>90015</v>
      </c>
      <c r="C17" s="312"/>
      <c r="D17" s="313"/>
      <c r="E17" s="314" t="s">
        <v>74</v>
      </c>
      <c r="F17" s="315">
        <f>SUM(F18)</f>
        <v>10000</v>
      </c>
      <c r="G17" s="128"/>
      <c r="H17" s="201"/>
    </row>
    <row r="18" spans="1:8" ht="12.75">
      <c r="A18" s="236"/>
      <c r="B18" s="24"/>
      <c r="C18" s="283">
        <v>6050</v>
      </c>
      <c r="D18" s="126"/>
      <c r="E18" s="267" t="s">
        <v>14</v>
      </c>
      <c r="F18" s="257">
        <f>SUM(F19)</f>
        <v>10000</v>
      </c>
      <c r="G18" s="128"/>
      <c r="H18" s="201"/>
    </row>
    <row r="19" spans="1:8" ht="12.75">
      <c r="A19" s="236"/>
      <c r="B19" s="235"/>
      <c r="C19" s="233"/>
      <c r="D19" s="255" t="s">
        <v>75</v>
      </c>
      <c r="E19" s="256" t="s">
        <v>76</v>
      </c>
      <c r="F19" s="257">
        <v>10000</v>
      </c>
      <c r="G19" s="128"/>
      <c r="H19" s="201"/>
    </row>
    <row r="20" spans="1:8" ht="28.5">
      <c r="A20" s="332">
        <v>754</v>
      </c>
      <c r="B20" s="15"/>
      <c r="C20" s="303"/>
      <c r="D20" s="303"/>
      <c r="E20" s="304" t="s">
        <v>6</v>
      </c>
      <c r="F20" s="76">
        <f>SUM(F21)</f>
        <v>15000</v>
      </c>
      <c r="G20" s="134"/>
      <c r="H20" s="213"/>
    </row>
    <row r="21" spans="1:8" ht="14.25">
      <c r="A21" s="54"/>
      <c r="B21" s="308">
        <v>75412</v>
      </c>
      <c r="C21" s="316"/>
      <c r="D21" s="316"/>
      <c r="E21" s="317" t="s">
        <v>8</v>
      </c>
      <c r="F21" s="318">
        <f>SUM(F22)</f>
        <v>15000</v>
      </c>
      <c r="G21" s="128"/>
      <c r="H21" s="201"/>
    </row>
    <row r="22" spans="1:8" ht="12.75">
      <c r="A22" s="58"/>
      <c r="B22" s="226"/>
      <c r="C22" s="24">
        <v>4210</v>
      </c>
      <c r="D22" s="7"/>
      <c r="E22" s="231" t="s">
        <v>55</v>
      </c>
      <c r="F22" s="10">
        <f>SUM(F23)</f>
        <v>15000</v>
      </c>
      <c r="G22" s="128"/>
      <c r="H22" s="201"/>
    </row>
    <row r="23" spans="1:8" ht="15.75" customHeight="1">
      <c r="A23" s="58"/>
      <c r="B23" s="226"/>
      <c r="C23" s="233"/>
      <c r="D23" s="255" t="s">
        <v>18</v>
      </c>
      <c r="E23" s="270" t="s">
        <v>77</v>
      </c>
      <c r="F23" s="259">
        <v>15000</v>
      </c>
      <c r="G23" s="128"/>
      <c r="H23" s="201"/>
    </row>
    <row r="24" spans="1:8" ht="15">
      <c r="A24" s="333">
        <v>921</v>
      </c>
      <c r="B24" s="303"/>
      <c r="C24" s="15"/>
      <c r="D24" s="303"/>
      <c r="E24" s="304" t="s">
        <v>9</v>
      </c>
      <c r="F24" s="76">
        <f>SUM(F25,F35)</f>
        <v>30429.79</v>
      </c>
      <c r="G24" s="134"/>
      <c r="H24" s="213"/>
    </row>
    <row r="25" spans="1:8" ht="14.25">
      <c r="A25" s="54"/>
      <c r="B25" s="308">
        <v>92109</v>
      </c>
      <c r="C25" s="319"/>
      <c r="D25" s="320"/>
      <c r="E25" s="321" t="s">
        <v>10</v>
      </c>
      <c r="F25" s="318">
        <f>SUM(F26,F31,F33)</f>
        <v>21900</v>
      </c>
      <c r="G25" s="322"/>
      <c r="H25" s="201"/>
    </row>
    <row r="26" spans="1:8" ht="12.75">
      <c r="A26" s="58"/>
      <c r="B26" s="226"/>
      <c r="C26" s="226">
        <v>4210</v>
      </c>
      <c r="D26" s="224"/>
      <c r="E26" s="286" t="s">
        <v>13</v>
      </c>
      <c r="F26" s="328">
        <f>SUM(F27:F30)</f>
        <v>18000</v>
      </c>
      <c r="G26" s="223"/>
      <c r="H26" s="223"/>
    </row>
    <row r="27" spans="1:8" ht="12.75">
      <c r="A27" s="58"/>
      <c r="B27" s="226"/>
      <c r="C27" s="226"/>
      <c r="D27" s="287" t="s">
        <v>85</v>
      </c>
      <c r="E27" s="287" t="s">
        <v>86</v>
      </c>
      <c r="F27" s="288">
        <v>5000</v>
      </c>
      <c r="G27" s="223"/>
      <c r="H27" s="223"/>
    </row>
    <row r="28" spans="1:8" ht="31.5">
      <c r="A28" s="67"/>
      <c r="B28" s="229"/>
      <c r="C28" s="235"/>
      <c r="D28" s="262" t="s">
        <v>22</v>
      </c>
      <c r="E28" s="260" t="s">
        <v>66</v>
      </c>
      <c r="F28" s="259">
        <v>5000</v>
      </c>
      <c r="G28" s="128"/>
      <c r="H28" s="201"/>
    </row>
    <row r="29" spans="1:8" ht="38.25">
      <c r="A29" s="67"/>
      <c r="B29" s="229"/>
      <c r="C29" s="235"/>
      <c r="D29" s="255" t="s">
        <v>22</v>
      </c>
      <c r="E29" s="284" t="s">
        <v>65</v>
      </c>
      <c r="F29" s="259">
        <v>5000</v>
      </c>
      <c r="G29" s="128"/>
      <c r="H29" s="201"/>
    </row>
    <row r="30" spans="1:8" ht="31.5">
      <c r="A30" s="240"/>
      <c r="B30" s="235"/>
      <c r="C30" s="235"/>
      <c r="D30" s="262" t="s">
        <v>23</v>
      </c>
      <c r="E30" s="260" t="s">
        <v>81</v>
      </c>
      <c r="F30" s="259">
        <v>3000</v>
      </c>
      <c r="G30" s="285"/>
      <c r="H30" s="285"/>
    </row>
    <row r="31" spans="1:8" ht="12.75">
      <c r="A31" s="241"/>
      <c r="B31" s="235"/>
      <c r="C31" s="226">
        <v>4270</v>
      </c>
      <c r="D31" s="235"/>
      <c r="E31" s="225" t="s">
        <v>15</v>
      </c>
      <c r="F31" s="328">
        <f>SUM(F32)</f>
        <v>900</v>
      </c>
      <c r="G31" s="128"/>
      <c r="H31" s="201"/>
    </row>
    <row r="32" spans="1:8" ht="12.75">
      <c r="A32" s="240"/>
      <c r="B32" s="242"/>
      <c r="C32" s="235"/>
      <c r="D32" s="255" t="s">
        <v>19</v>
      </c>
      <c r="E32" s="276" t="s">
        <v>69</v>
      </c>
      <c r="F32" s="259">
        <v>900</v>
      </c>
      <c r="G32" s="128"/>
      <c r="H32" s="201"/>
    </row>
    <row r="33" spans="1:8" ht="12.75">
      <c r="A33" s="277"/>
      <c r="B33" s="228"/>
      <c r="C33" s="226">
        <v>4300</v>
      </c>
      <c r="D33" s="237"/>
      <c r="E33" s="329" t="s">
        <v>17</v>
      </c>
      <c r="F33" s="330">
        <f>SUM(F34)</f>
        <v>3000</v>
      </c>
      <c r="G33" s="128"/>
      <c r="H33" s="201"/>
    </row>
    <row r="34" spans="1:8" ht="12.75">
      <c r="A34" s="277"/>
      <c r="B34" s="228"/>
      <c r="C34" s="229"/>
      <c r="D34" s="255" t="s">
        <v>23</v>
      </c>
      <c r="E34" s="276" t="s">
        <v>82</v>
      </c>
      <c r="F34" s="259">
        <v>3000</v>
      </c>
      <c r="G34" s="128"/>
      <c r="H34" s="201"/>
    </row>
    <row r="35" spans="1:8" ht="14.25">
      <c r="A35" s="56"/>
      <c r="B35" s="309">
        <v>92195</v>
      </c>
      <c r="C35" s="309"/>
      <c r="D35" s="320"/>
      <c r="E35" s="323" t="s">
        <v>5</v>
      </c>
      <c r="F35" s="318">
        <f>SUM(F36,F41,F43)</f>
        <v>8529.79</v>
      </c>
      <c r="G35" s="128"/>
      <c r="H35" s="201"/>
    </row>
    <row r="36" spans="1:8" ht="12.75">
      <c r="A36" s="54"/>
      <c r="B36" s="226"/>
      <c r="C36" s="226">
        <v>4190</v>
      </c>
      <c r="D36" s="235"/>
      <c r="E36" s="243" t="s">
        <v>21</v>
      </c>
      <c r="F36" s="10">
        <f>SUM(F37:F40)</f>
        <v>4214.79</v>
      </c>
      <c r="G36" s="128"/>
      <c r="H36" s="201"/>
    </row>
    <row r="37" spans="1:8" ht="12.75">
      <c r="A37" s="54"/>
      <c r="B37" s="226"/>
      <c r="C37" s="226"/>
      <c r="D37" s="255" t="s">
        <v>20</v>
      </c>
      <c r="E37" s="258" t="s">
        <v>63</v>
      </c>
      <c r="F37" s="259">
        <v>1235.69</v>
      </c>
      <c r="G37" s="128"/>
      <c r="H37" s="201"/>
    </row>
    <row r="38" spans="1:8" ht="12.75">
      <c r="A38" s="244"/>
      <c r="B38" s="24"/>
      <c r="C38" s="235"/>
      <c r="D38" s="255" t="s">
        <v>16</v>
      </c>
      <c r="E38" s="261" t="s">
        <v>71</v>
      </c>
      <c r="F38" s="259">
        <v>1000</v>
      </c>
      <c r="G38" s="128"/>
      <c r="H38" s="201"/>
    </row>
    <row r="39" spans="1:8" ht="12.75">
      <c r="A39" s="244"/>
      <c r="B39" s="24"/>
      <c r="C39" s="229"/>
      <c r="D39" s="255" t="s">
        <v>22</v>
      </c>
      <c r="E39" s="261" t="s">
        <v>64</v>
      </c>
      <c r="F39" s="259">
        <v>1179.1</v>
      </c>
      <c r="G39" s="128"/>
      <c r="H39" s="201"/>
    </row>
    <row r="40" spans="1:8" ht="12.75">
      <c r="A40" s="244"/>
      <c r="B40" s="24"/>
      <c r="C40" s="229"/>
      <c r="D40" s="255" t="s">
        <v>19</v>
      </c>
      <c r="E40" s="261" t="s">
        <v>60</v>
      </c>
      <c r="F40" s="259">
        <v>800</v>
      </c>
      <c r="G40" s="128"/>
      <c r="H40" s="201"/>
    </row>
    <row r="41" spans="1:8" ht="12.75">
      <c r="A41" s="244"/>
      <c r="B41" s="24"/>
      <c r="C41" s="226">
        <v>4210</v>
      </c>
      <c r="D41" s="117"/>
      <c r="E41" s="71" t="s">
        <v>13</v>
      </c>
      <c r="F41" s="334">
        <f>SUM(F42)</f>
        <v>1000</v>
      </c>
      <c r="G41" s="128"/>
      <c r="H41" s="201"/>
    </row>
    <row r="42" spans="1:8" ht="12.75">
      <c r="A42" s="244"/>
      <c r="B42" s="24"/>
      <c r="C42" s="229"/>
      <c r="D42" s="255" t="s">
        <v>19</v>
      </c>
      <c r="E42" s="275" t="s">
        <v>67</v>
      </c>
      <c r="F42" s="259">
        <v>1000</v>
      </c>
      <c r="G42" s="128"/>
      <c r="H42" s="201"/>
    </row>
    <row r="43" spans="1:8" ht="12.75">
      <c r="A43" s="244"/>
      <c r="B43" s="24"/>
      <c r="C43" s="226">
        <v>4220</v>
      </c>
      <c r="D43" s="224"/>
      <c r="E43" s="245" t="s">
        <v>61</v>
      </c>
      <c r="F43" s="328">
        <f>SUM(F44:F46)</f>
        <v>3315</v>
      </c>
      <c r="G43" s="182"/>
      <c r="H43" s="201"/>
    </row>
    <row r="44" spans="1:8" ht="12.75">
      <c r="A44" s="244"/>
      <c r="B44" s="24"/>
      <c r="C44" s="226"/>
      <c r="D44" s="255" t="s">
        <v>19</v>
      </c>
      <c r="E44" s="261" t="s">
        <v>68</v>
      </c>
      <c r="F44" s="259">
        <v>815</v>
      </c>
      <c r="G44" s="182"/>
      <c r="H44" s="201"/>
    </row>
    <row r="45" spans="1:8" ht="12.75">
      <c r="A45" s="244"/>
      <c r="B45" s="24"/>
      <c r="C45" s="226"/>
      <c r="D45" s="255" t="s">
        <v>16</v>
      </c>
      <c r="E45" s="261" t="s">
        <v>72</v>
      </c>
      <c r="F45" s="259">
        <v>500</v>
      </c>
      <c r="G45" s="182"/>
      <c r="H45" s="201"/>
    </row>
    <row r="46" spans="1:8" ht="12.75">
      <c r="A46" s="244"/>
      <c r="B46" s="24"/>
      <c r="C46" s="226"/>
      <c r="D46" s="272" t="s">
        <v>18</v>
      </c>
      <c r="E46" s="271" t="s">
        <v>78</v>
      </c>
      <c r="F46" s="259">
        <v>2000</v>
      </c>
      <c r="G46" s="182"/>
      <c r="H46" s="201"/>
    </row>
    <row r="47" spans="1:8" ht="15">
      <c r="A47" s="305">
        <v>926</v>
      </c>
      <c r="B47" s="306"/>
      <c r="C47" s="299"/>
      <c r="D47" s="289"/>
      <c r="E47" s="307" t="s">
        <v>48</v>
      </c>
      <c r="F47" s="76">
        <f>SUM(F48)</f>
        <v>63596.92</v>
      </c>
      <c r="G47" s="25"/>
      <c r="H47" s="250"/>
    </row>
    <row r="48" spans="1:8" ht="12.75">
      <c r="A48" s="233"/>
      <c r="B48" s="324">
        <v>92601</v>
      </c>
      <c r="C48" s="308"/>
      <c r="D48" s="325"/>
      <c r="E48" s="326" t="s">
        <v>62</v>
      </c>
      <c r="F48" s="327">
        <f>SUM(F49,F51,F53)</f>
        <v>63596.92</v>
      </c>
      <c r="G48" s="251"/>
      <c r="H48" s="249"/>
    </row>
    <row r="49" spans="1:8" ht="12.75">
      <c r="A49" s="233"/>
      <c r="B49" s="324"/>
      <c r="C49" s="226">
        <v>4210</v>
      </c>
      <c r="D49" s="117"/>
      <c r="E49" s="239" t="s">
        <v>13</v>
      </c>
      <c r="F49" s="327">
        <f>SUM(F50)</f>
        <v>2253.16</v>
      </c>
      <c r="G49" s="251"/>
      <c r="H49" s="249"/>
    </row>
    <row r="50" spans="1:8" ht="12.75">
      <c r="A50" s="233"/>
      <c r="B50" s="324"/>
      <c r="C50" s="308"/>
      <c r="D50" s="289" t="s">
        <v>18</v>
      </c>
      <c r="E50" s="261" t="s">
        <v>89</v>
      </c>
      <c r="F50" s="259">
        <v>2253.16</v>
      </c>
      <c r="G50" s="251"/>
      <c r="H50" s="249"/>
    </row>
    <row r="51" spans="1:8" ht="12.75">
      <c r="A51" s="233"/>
      <c r="B51" s="248"/>
      <c r="C51" s="24">
        <v>4270</v>
      </c>
      <c r="D51" s="123"/>
      <c r="E51" s="225" t="s">
        <v>15</v>
      </c>
      <c r="F51" s="10">
        <f>SUM(F52)</f>
        <v>10000</v>
      </c>
      <c r="G51" s="251"/>
      <c r="H51" s="249"/>
    </row>
    <row r="52" spans="1:8" ht="12.75">
      <c r="A52" s="233"/>
      <c r="B52" s="248"/>
      <c r="C52" s="24"/>
      <c r="D52" s="289" t="s">
        <v>85</v>
      </c>
      <c r="E52" s="290" t="s">
        <v>87</v>
      </c>
      <c r="F52" s="259">
        <v>10000</v>
      </c>
      <c r="G52" s="251"/>
      <c r="H52" s="249"/>
    </row>
    <row r="53" spans="1:8" ht="12.75">
      <c r="A53" s="233"/>
      <c r="B53" s="247"/>
      <c r="C53" s="24">
        <v>6050</v>
      </c>
      <c r="D53" s="224"/>
      <c r="E53" s="252" t="s">
        <v>14</v>
      </c>
      <c r="F53" s="10">
        <f>SUM(F54:F56)</f>
        <v>51343.759999999995</v>
      </c>
      <c r="G53" s="251"/>
      <c r="H53" s="249"/>
    </row>
    <row r="54" spans="1:8" ht="12.75">
      <c r="A54" s="233"/>
      <c r="B54" s="247"/>
      <c r="C54" s="24"/>
      <c r="D54" s="289" t="s">
        <v>85</v>
      </c>
      <c r="E54" s="291" t="s">
        <v>88</v>
      </c>
      <c r="F54" s="259">
        <v>31343.76</v>
      </c>
      <c r="G54" s="251"/>
      <c r="H54" s="249"/>
    </row>
    <row r="55" spans="1:8" ht="33" customHeight="1">
      <c r="A55" s="233"/>
      <c r="B55" s="247"/>
      <c r="C55" s="24"/>
      <c r="D55" s="255" t="s">
        <v>22</v>
      </c>
      <c r="E55" s="260" t="s">
        <v>80</v>
      </c>
      <c r="F55" s="259">
        <v>10000</v>
      </c>
      <c r="G55" s="251"/>
      <c r="H55" s="249"/>
    </row>
    <row r="56" spans="1:8" ht="49.5" customHeight="1">
      <c r="A56" s="233"/>
      <c r="B56" s="247"/>
      <c r="C56" s="24"/>
      <c r="D56" s="272" t="s">
        <v>18</v>
      </c>
      <c r="E56" s="273" t="s">
        <v>79</v>
      </c>
      <c r="F56" s="274">
        <v>10000</v>
      </c>
      <c r="G56" s="253"/>
      <c r="H56" s="253"/>
    </row>
    <row r="57" spans="1:8" ht="15">
      <c r="A57" s="244"/>
      <c r="B57" s="22"/>
      <c r="C57" s="24"/>
      <c r="D57" s="7"/>
      <c r="E57" s="226" t="s">
        <v>11</v>
      </c>
      <c r="F57" s="238">
        <f>SUM(F5,F16,F20,F24,F47)</f>
        <v>210400.66000000003</v>
      </c>
      <c r="G57" s="254"/>
      <c r="H57" s="246"/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4" right="0.55" top="0.45" bottom="0.33" header="0.32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mbaron</dc:creator>
  <cp:keywords/>
  <dc:description/>
  <cp:lastModifiedBy>Sylwia Gruszczyńska</cp:lastModifiedBy>
  <cp:lastPrinted>2022-11-22T07:46:03Z</cp:lastPrinted>
  <dcterms:created xsi:type="dcterms:W3CDTF">2017-09-08T07:02:49Z</dcterms:created>
  <dcterms:modified xsi:type="dcterms:W3CDTF">2022-12-01T14:05:45Z</dcterms:modified>
  <cp:category/>
  <cp:version/>
  <cp:contentType/>
  <cp:contentStatus/>
</cp:coreProperties>
</file>